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PRORAČUN 2026\"/>
    </mc:Choice>
  </mc:AlternateContent>
  <bookViews>
    <workbookView xWindow="0" yWindow="0" windowWidth="28800" windowHeight="11730" firstSheet="2" activeTab="6"/>
  </bookViews>
  <sheets>
    <sheet name="SAŽETAK" sheetId="1" r:id="rId1"/>
    <sheet name="Račun prihoda i rashoda" sheetId="9" r:id="rId2"/>
    <sheet name="Prihodi i rashodi po izvorima" sheetId="3" r:id="rId3"/>
    <sheet name="Rashodi prema funkcijskoj kl" sheetId="5" r:id="rId4"/>
    <sheet name="Račun financiranja" sheetId="6" r:id="rId5"/>
    <sheet name="Račun financiranja po izvorima " sheetId="8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H19" i="3"/>
  <c r="H17" i="3"/>
  <c r="G17" i="3"/>
  <c r="F10" i="3"/>
  <c r="H20" i="3"/>
  <c r="G20" i="3"/>
  <c r="F20" i="3"/>
  <c r="F17" i="3" s="1"/>
  <c r="F19" i="3"/>
  <c r="E17" i="3"/>
  <c r="G34" i="3"/>
  <c r="D11" i="5" l="1"/>
  <c r="H12" i="9"/>
  <c r="G12" i="9"/>
  <c r="G110" i="7" l="1"/>
  <c r="J14" i="1" l="1"/>
  <c r="F11" i="5"/>
  <c r="E11" i="5"/>
  <c r="H90" i="7"/>
  <c r="I90" i="7"/>
  <c r="H89" i="7"/>
  <c r="I89" i="7"/>
  <c r="H88" i="7"/>
  <c r="I88" i="7"/>
  <c r="G22" i="1" l="1"/>
  <c r="F26" i="9" l="1"/>
  <c r="I14" i="1"/>
  <c r="H14" i="1"/>
  <c r="E12" i="5" l="1"/>
  <c r="E10" i="3"/>
  <c r="D12" i="5"/>
  <c r="G54" i="7"/>
  <c r="F12" i="5" l="1"/>
  <c r="E10" i="9"/>
  <c r="G26" i="9"/>
  <c r="G25" i="9" s="1"/>
  <c r="H26" i="9"/>
  <c r="H25" i="9" s="1"/>
  <c r="G32" i="9"/>
  <c r="H32" i="9"/>
  <c r="F32" i="9"/>
  <c r="F25" i="9" s="1"/>
  <c r="E34" i="3"/>
  <c r="G89" i="7"/>
  <c r="G11" i="9"/>
  <c r="G10" i="9" s="1"/>
  <c r="H11" i="9"/>
  <c r="H10" i="9" s="1"/>
  <c r="F11" i="9"/>
  <c r="F10" i="9" s="1"/>
  <c r="F15" i="9"/>
  <c r="E27" i="3"/>
  <c r="D27" i="3"/>
  <c r="H13" i="3"/>
  <c r="H14" i="3"/>
  <c r="H15" i="3"/>
  <c r="H16" i="3"/>
  <c r="H21" i="3"/>
  <c r="H22" i="3"/>
  <c r="G13" i="3"/>
  <c r="G14" i="3"/>
  <c r="G15" i="3"/>
  <c r="G16" i="3"/>
  <c r="G21" i="3"/>
  <c r="G22" i="3"/>
  <c r="G10" i="3"/>
  <c r="H34" i="3"/>
  <c r="H27" i="3" s="1"/>
  <c r="F34" i="3"/>
  <c r="F27" i="3" s="1"/>
  <c r="D30" i="3"/>
  <c r="G27" i="3" l="1"/>
  <c r="H10" i="3"/>
  <c r="D25" i="9"/>
  <c r="D38" i="3" l="1"/>
  <c r="D34" i="3"/>
  <c r="G119" i="7" l="1"/>
  <c r="H53" i="7" l="1"/>
  <c r="H52" i="7" s="1"/>
  <c r="I53" i="7"/>
  <c r="I52" i="7" s="1"/>
  <c r="G53" i="7"/>
  <c r="G52" i="7" s="1"/>
  <c r="H40" i="7" l="1"/>
  <c r="I40" i="7" s="1"/>
  <c r="H37" i="7"/>
  <c r="I37" i="7" s="1"/>
  <c r="I115" i="7"/>
  <c r="I114" i="7" s="1"/>
  <c r="I107" i="7"/>
  <c r="I106" i="7" s="1"/>
  <c r="H115" i="7"/>
  <c r="H114" i="7" s="1"/>
  <c r="H107" i="7"/>
  <c r="H106" i="7" s="1"/>
  <c r="I120" i="7"/>
  <c r="I119" i="7"/>
  <c r="H120" i="7"/>
  <c r="H119" i="7"/>
  <c r="G115" i="7" l="1"/>
  <c r="G107" i="7"/>
  <c r="G106" i="7"/>
  <c r="G114" i="7"/>
  <c r="G39" i="7" l="1"/>
  <c r="H39" i="7" s="1"/>
  <c r="I39" i="7" s="1"/>
  <c r="G90" i="7"/>
  <c r="G88" i="7" s="1"/>
  <c r="G120" i="7"/>
  <c r="G38" i="7" l="1"/>
  <c r="H38" i="7" s="1"/>
  <c r="I38" i="7" s="1"/>
  <c r="F114" i="7"/>
  <c r="F110" i="7"/>
  <c r="F106" i="7"/>
  <c r="E25" i="9"/>
  <c r="E11" i="9"/>
  <c r="C11" i="5"/>
  <c r="C12" i="5" s="1"/>
  <c r="G11" i="1" l="1"/>
  <c r="G14" i="1" s="1"/>
  <c r="E119" i="7" l="1"/>
  <c r="E114" i="7"/>
  <c r="E106" i="7"/>
  <c r="E110" i="7"/>
  <c r="E52" i="7"/>
  <c r="E43" i="7"/>
  <c r="E37" i="7"/>
  <c r="E9" i="7"/>
  <c r="B12" i="5"/>
  <c r="F29" i="1"/>
  <c r="D26" i="9"/>
  <c r="D32" i="9"/>
  <c r="D11" i="9"/>
  <c r="F39" i="1"/>
  <c r="F11" i="1"/>
  <c r="F14" i="1" s="1"/>
  <c r="G21" i="1" l="1"/>
  <c r="J21" i="1" l="1"/>
  <c r="I21" i="1"/>
  <c r="H21" i="1"/>
  <c r="F21" i="1"/>
  <c r="F22" i="1" l="1"/>
  <c r="G36" i="1"/>
  <c r="G39" i="1" s="1"/>
  <c r="H36" i="1" s="1"/>
  <c r="H39" i="1" s="1"/>
  <c r="I36" i="1" s="1"/>
  <c r="I39" i="1" s="1"/>
  <c r="J36" i="1" s="1"/>
  <c r="J39" i="1" s="1"/>
  <c r="H22" i="1"/>
  <c r="J22" i="1"/>
  <c r="I22" i="1"/>
</calcChain>
</file>

<file path=xl/sharedStrings.xml><?xml version="1.0" encoding="utf-8"?>
<sst xmlns="http://schemas.openxmlformats.org/spreadsheetml/2006/main" count="330" uniqueCount="151">
  <si>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</si>
  <si>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</si>
  <si>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</si>
  <si>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</si>
  <si>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</si>
  <si>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</si>
  <si>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</si>
  <si>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</si>
  <si>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</si>
  <si>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</si>
  <si>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</si>
  <si>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</si>
  <si>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</si>
  <si>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</si>
  <si>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</si>
  <si>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</si>
  <si>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</si>
  <si>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</si>
  <si>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</si>
  <si>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</si>
  <si>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</si>
  <si>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</si>
  <si>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</si>
  <si>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</si>
  <si>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</si>
  <si>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</si>
  <si>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</si>
  <si>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</si>
  <si>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</si>
  <si>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</si>
  <si>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</si>
  <si>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</si>
  <si>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</si>
  <si>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</si>
  <si>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</si>
  <si>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</si>
  <si>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</si>
  <si>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</si>
  <si>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Izvanstandardni programi u školama</t>
  </si>
  <si>
    <t>Produženi boravak</t>
  </si>
  <si>
    <t>Financiranje nabave drugih obrazovnih materijala</t>
  </si>
  <si>
    <t>Naknade građanima i kućanstvima na temelju osiguranja i druge naknade</t>
  </si>
  <si>
    <t xml:space="preserve"> A 1013-06</t>
  </si>
  <si>
    <t>A 1013-07</t>
  </si>
  <si>
    <t>Osnovnoškolsko obrazovanje</t>
  </si>
  <si>
    <t xml:space="preserve"> A 1012-01</t>
  </si>
  <si>
    <t>A 1012-02</t>
  </si>
  <si>
    <t xml:space="preserve">Financijski rashodi </t>
  </si>
  <si>
    <t xml:space="preserve">Opći prihodi i primici </t>
  </si>
  <si>
    <t>09 Obrazovanje</t>
  </si>
  <si>
    <t>0912 Osnovno obrazovanje</t>
  </si>
  <si>
    <t>096 Dodatne usluge u obrazovanju</t>
  </si>
  <si>
    <t>A 1013-13</t>
  </si>
  <si>
    <t>Prehrana učenika u osnovnim školama</t>
  </si>
  <si>
    <t>A 1013-14</t>
  </si>
  <si>
    <t>Škola puna mogućnosti 5</t>
  </si>
  <si>
    <t xml:space="preserve">A 1013-17 </t>
  </si>
  <si>
    <t>Program predškole</t>
  </si>
  <si>
    <t>Pomoći</t>
  </si>
  <si>
    <t xml:space="preserve">Pomoći </t>
  </si>
  <si>
    <t>PROGRAM 1012</t>
  </si>
  <si>
    <t xml:space="preserve">Vlastiti prihodi </t>
  </si>
  <si>
    <t>Prihodi za posebne namjene</t>
  </si>
  <si>
    <t xml:space="preserve">Donacije </t>
  </si>
  <si>
    <t xml:space="preserve">Rashodi za zaposlene </t>
  </si>
  <si>
    <t>Materijalni rashodi škola STANDARD</t>
  </si>
  <si>
    <t>Financijski rashodi škola  STANDARD</t>
  </si>
  <si>
    <t>Opremanje škola STANDARD</t>
  </si>
  <si>
    <t>A 1012-10</t>
  </si>
  <si>
    <t>A1012-12</t>
  </si>
  <si>
    <t xml:space="preserve">Opremanje škola-vlastiti i namjenski prihodi </t>
  </si>
  <si>
    <t>Materijalni rashodi-vlastiti i namjenski prihodi</t>
  </si>
  <si>
    <t>Rashodi za zaposlene-vlastiti i namjenski prihodi škola</t>
  </si>
  <si>
    <t xml:space="preserve">A 1012 -09 </t>
  </si>
  <si>
    <t>PROGRAM 1013</t>
  </si>
  <si>
    <t xml:space="preserve">Materijalni rashodi </t>
  </si>
  <si>
    <t xml:space="preserve">Višak vlastitih prihoda </t>
  </si>
  <si>
    <t>Sredstva iz EU</t>
  </si>
  <si>
    <t xml:space="preserve">UKUPNO </t>
  </si>
  <si>
    <t>OSNOVNOŠKOLSTVO</t>
  </si>
  <si>
    <t>B. RAČUN FINANCIRANJA PREMA IZVORIMA FINANCIRANJA</t>
  </si>
  <si>
    <t>Brojčana oznaka i naziv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</si>
  <si>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</si>
  <si>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</si>
  <si>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</si>
  <si>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</si>
  <si>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</si>
  <si>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</si>
  <si>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</si>
  <si>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</si>
  <si>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PRIHODI POSLOVANJA PREMA IZVORIMA FINANCIRANJA</t>
  </si>
  <si>
    <t>RASHODI POSLOVANJA PREMA IZVORIMA FINANCIRANJA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</si>
  <si>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</si>
  <si>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</si>
  <si>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</si>
  <si>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</si>
  <si>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 xml:space="preserve">C) PRENESENI VIŠAK ILI PRENESENI MANJAK </t>
  </si>
  <si>
    <t>VIŠAK / MANJAK + NETO FINANCIRANJE + PRIJENOS VIŠKA / MANJKA IZ PRETHODNE(IH) GODINE - PRIJENOS VIŠKA / MANJKA U SLJEDEĆE RAZDOBLJE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</si>
  <si>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</si>
  <si>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</si>
  <si>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</si>
  <si>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</si>
  <si>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</si>
  <si>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</si>
  <si>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</si>
  <si>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Prihodi od prodaje nefinancijske imovine</t>
  </si>
  <si>
    <t>Prihodi od prodaje proizvedene dugotrajne imovine</t>
  </si>
  <si>
    <t>RASHODI POSLOVANJA PREMA EKONOMSKOJ KLASIFIKACIJI</t>
  </si>
  <si>
    <t>4 Prihodi za posebne namjene</t>
  </si>
  <si>
    <t xml:space="preserve">  43 Ostali prihodi za posebne namjene</t>
  </si>
  <si>
    <t>5 Pomoći</t>
  </si>
  <si>
    <t>Prihodi od financijske imovine</t>
  </si>
  <si>
    <t xml:space="preserve">Prihodi od prodaje proizvoida i robe te pruženih usluga, prihodi od donacija </t>
  </si>
  <si>
    <t xml:space="preserve">Ostali nespomenuti prihodi </t>
  </si>
  <si>
    <t>Financijski rashodi</t>
  </si>
  <si>
    <t>Naknade građanima i kućanstvima</t>
  </si>
  <si>
    <t xml:space="preserve">3 Vlastiti prihodi </t>
  </si>
  <si>
    <t xml:space="preserve"> 61 Donacije</t>
  </si>
  <si>
    <t xml:space="preserve">6 Donacije </t>
  </si>
  <si>
    <t xml:space="preserve">  61 Donacije</t>
  </si>
  <si>
    <t>9 Višak/manjak prihoda</t>
  </si>
  <si>
    <t>9231 Višak vlastitih prihoda</t>
  </si>
  <si>
    <t>Projekcija proračuna
za 2027.</t>
  </si>
  <si>
    <t>EUR</t>
  </si>
  <si>
    <t xml:space="preserve">Dodatna ulaganja na građevinskim objektima </t>
  </si>
  <si>
    <t>Dodatna ulaganja STANDARD</t>
  </si>
  <si>
    <t xml:space="preserve"> A 1013-04</t>
  </si>
  <si>
    <t xml:space="preserve">Izvanškolske aktivnosti </t>
  </si>
  <si>
    <t xml:space="preserve"> A 1012-05</t>
  </si>
  <si>
    <t>Materijalni rashodi škola IZVANSTANDARD</t>
  </si>
  <si>
    <t>Ostali financijski rashodi</t>
  </si>
  <si>
    <t>FINANCIJSKI PLAN OSNOVNE ŠKOLE ZADARSKI OTOCI - ZADAR
ZA 2026. I PROJEKCIJA ZA 2027. I 2028. GODINU</t>
  </si>
  <si>
    <t>Izvršenje 2024.</t>
  </si>
  <si>
    <t>Plan 2025.</t>
  </si>
  <si>
    <t>Proračun za 2026.</t>
  </si>
  <si>
    <t>Projekcija proračuna
za 2028.</t>
  </si>
  <si>
    <t xml:space="preserve">FINANCIJSKI PLAN OSNOVNE ŠKOLE ZADARSKI OTOCI - ZADAR
ZA 2026. I PROJEKCIJA ZA 2027. I 2028. GODINU
</t>
  </si>
  <si>
    <t xml:space="preserve">Donacije i ostali rashodi </t>
  </si>
  <si>
    <t>Donacije i ostali rashodi</t>
  </si>
  <si>
    <t>Plaće za zaposlene</t>
  </si>
  <si>
    <t>Dodatna ulaganja IZVANSTANDARD</t>
  </si>
  <si>
    <t>Opremanje škola IZVANSTANDARD</t>
  </si>
  <si>
    <t xml:space="preserve"> K 1012-07</t>
  </si>
  <si>
    <t>K 1012-08</t>
  </si>
  <si>
    <t>Višak  prihoda HZZ</t>
  </si>
  <si>
    <t>A 1012-03</t>
  </si>
  <si>
    <t>A 1012-04</t>
  </si>
  <si>
    <t>54-Europski poljoprivredni jamstveni fond-školska shema</t>
  </si>
  <si>
    <t>561-Europski socijalni fond +</t>
  </si>
  <si>
    <t>50112  Pomoći iz inozemstva i od subjekata unutar općeg proračuna</t>
  </si>
  <si>
    <t>54/561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</si>
</sst>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9" fillId="0" borderId="0"/>
    <xf numFmtId="0" fontId="3" fillId="0" borderId="0"/>
  </cellStyleXfs>
  <cellXfs count="29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6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18" fillId="2" borderId="8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right" vertical="center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3" fontId="0" fillId="0" borderId="0" xfId="0" applyNumberFormat="1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18" fillId="2" borderId="2" xfId="0" applyNumberFormat="1" applyFont="1" applyFill="1" applyBorder="1" applyAlignment="1" applyProtection="1">
      <alignment horizontal="righ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7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vertical="center" wrapText="1"/>
    </xf>
    <xf numFmtId="0" fontId="18" fillId="2" borderId="2" xfId="0" applyNumberFormat="1" applyFont="1" applyFill="1" applyBorder="1" applyAlignment="1" applyProtection="1">
      <alignment vertical="center" wrapText="1"/>
    </xf>
    <xf numFmtId="0" fontId="18" fillId="2" borderId="4" xfId="0" applyNumberFormat="1" applyFont="1" applyFill="1" applyBorder="1" applyAlignment="1" applyProtection="1">
      <alignment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left" vertical="center" wrapText="1"/>
    </xf>
    <xf numFmtId="0" fontId="6" fillId="5" borderId="6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8" fillId="2" borderId="8" xfId="0" quotePrefix="1" applyNumberFormat="1" applyFont="1" applyFill="1" applyBorder="1" applyAlignment="1" applyProtection="1">
      <alignment horizontal="left" vertical="center" wrapText="1"/>
    </xf>
    <xf numFmtId="0" fontId="20" fillId="6" borderId="1" xfId="0" applyNumberFormat="1" applyFont="1" applyFill="1" applyBorder="1" applyAlignment="1" applyProtection="1">
      <alignment horizontal="left" vertical="center" wrapText="1"/>
    </xf>
    <xf numFmtId="0" fontId="18" fillId="6" borderId="2" xfId="0" applyNumberFormat="1" applyFont="1" applyFill="1" applyBorder="1" applyAlignment="1" applyProtection="1">
      <alignment horizontal="right" vertical="center" wrapText="1"/>
    </xf>
    <xf numFmtId="0" fontId="18" fillId="6" borderId="4" xfId="0" applyNumberFormat="1" applyFont="1" applyFill="1" applyBorder="1" applyAlignment="1" applyProtection="1">
      <alignment horizontal="left" vertical="center" wrapText="1"/>
    </xf>
    <xf numFmtId="0" fontId="18" fillId="6" borderId="8" xfId="0" applyNumberFormat="1" applyFont="1" applyFill="1" applyBorder="1" applyAlignment="1" applyProtection="1">
      <alignment horizontal="left" vertical="center" wrapText="1"/>
    </xf>
    <xf numFmtId="0" fontId="20" fillId="6" borderId="7" xfId="0" applyNumberFormat="1" applyFont="1" applyFill="1" applyBorder="1" applyAlignment="1" applyProtection="1">
      <alignment horizontal="left" vertical="center" wrapText="1"/>
    </xf>
    <xf numFmtId="0" fontId="3" fillId="6" borderId="2" xfId="0" applyNumberFormat="1" applyFont="1" applyFill="1" applyBorder="1" applyAlignment="1" applyProtection="1">
      <alignment vertical="center" wrapText="1"/>
    </xf>
    <xf numFmtId="0" fontId="3" fillId="6" borderId="4" xfId="0" applyNumberFormat="1" applyFont="1" applyFill="1" applyBorder="1" applyAlignment="1" applyProtection="1">
      <alignment vertical="center" wrapText="1"/>
    </xf>
    <xf numFmtId="0" fontId="0" fillId="0" borderId="0" xfId="0" applyBorder="1"/>
    <xf numFmtId="4" fontId="3" fillId="0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0" fillId="0" borderId="0" xfId="0" applyNumberFormat="1"/>
    <xf numFmtId="4" fontId="6" fillId="0" borderId="3" xfId="0" applyNumberFormat="1" applyFont="1" applyFill="1" applyBorder="1" applyAlignment="1">
      <alignment horizontal="right"/>
    </xf>
    <xf numFmtId="4" fontId="1" fillId="0" borderId="5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9" fillId="3" borderId="2" xfId="0" applyNumberFormat="1" applyFont="1" applyFill="1" applyBorder="1" applyAlignment="1" applyProtection="1">
      <alignment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3" fontId="11" fillId="4" borderId="1" xfId="0" quotePrefix="1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3" fontId="11" fillId="3" borderId="1" xfId="0" quotePrefix="1" applyNumberFormat="1" applyFont="1" applyFill="1" applyBorder="1" applyAlignment="1">
      <alignment horizontal="right"/>
    </xf>
    <xf numFmtId="3" fontId="11" fillId="3" borderId="3" xfId="0" quotePrefix="1" applyNumberFormat="1" applyFont="1" applyFill="1" applyBorder="1" applyAlignment="1">
      <alignment horizontal="right"/>
    </xf>
    <xf numFmtId="0" fontId="23" fillId="0" borderId="0" xfId="0" applyFont="1" applyAlignment="1">
      <alignment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4" fontId="9" fillId="0" borderId="3" xfId="0" applyNumberFormat="1" applyFont="1" applyBorder="1"/>
    <xf numFmtId="0" fontId="0" fillId="0" borderId="0" xfId="0" applyFill="1"/>
    <xf numFmtId="4" fontId="3" fillId="2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8" fillId="0" borderId="1" xfId="0" quotePrefix="1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quotePrefix="1" applyNumberFormat="1" applyFont="1" applyFill="1" applyBorder="1" applyAlignment="1" applyProtection="1">
      <alignment horizontal="left" vertical="center" wrapText="1"/>
    </xf>
    <xf numFmtId="0" fontId="24" fillId="0" borderId="0" xfId="0" applyFont="1" applyBorder="1"/>
    <xf numFmtId="4" fontId="24" fillId="0" borderId="3" xfId="0" applyNumberFormat="1" applyFont="1" applyBorder="1"/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164" fontId="6" fillId="7" borderId="4" xfId="0" applyNumberFormat="1" applyFont="1" applyFill="1" applyBorder="1" applyAlignment="1" applyProtection="1">
      <alignment horizontal="right" vertical="center" wrapText="1"/>
    </xf>
    <xf numFmtId="164" fontId="6" fillId="5" borderId="4" xfId="0" applyNumberFormat="1" applyFont="1" applyFill="1" applyBorder="1" applyAlignment="1" applyProtection="1">
      <alignment horizontal="right" vertical="center" wrapText="1"/>
    </xf>
    <xf numFmtId="4" fontId="6" fillId="5" borderId="3" xfId="0" applyNumberFormat="1" applyFont="1" applyFill="1" applyBorder="1" applyAlignment="1">
      <alignment horizontal="right" vertical="center"/>
    </xf>
    <xf numFmtId="4" fontId="6" fillId="7" borderId="3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/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>
      <alignment horizontal="right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 vertical="center"/>
    </xf>
    <xf numFmtId="0" fontId="18" fillId="0" borderId="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Border="1"/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3" fillId="2" borderId="6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3" fillId="2" borderId="8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Alignment="1">
      <alignment horizontal="right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4" fontId="6" fillId="5" borderId="6" xfId="0" applyNumberFormat="1" applyFont="1" applyFill="1" applyBorder="1" applyAlignment="1" applyProtection="1">
      <alignment horizontal="right" vertical="center" wrapText="1"/>
    </xf>
    <xf numFmtId="4" fontId="6" fillId="5" borderId="3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6" fillId="2" borderId="6" xfId="0" applyNumberFormat="1" applyFont="1" applyFill="1" applyBorder="1" applyAlignment="1" applyProtection="1">
      <alignment horizontal="right" vertical="center" wrapText="1"/>
    </xf>
    <xf numFmtId="4" fontId="6" fillId="2" borderId="8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wrapText="1"/>
    </xf>
    <xf numFmtId="4" fontId="6" fillId="6" borderId="8" xfId="0" applyNumberFormat="1" applyFont="1" applyFill="1" applyBorder="1" applyAlignment="1" applyProtection="1">
      <alignment horizontal="right" vertical="center" wrapText="1"/>
    </xf>
    <xf numFmtId="4" fontId="6" fillId="5" borderId="8" xfId="0" applyNumberFormat="1" applyFont="1" applyFill="1" applyBorder="1" applyAlignment="1" applyProtection="1">
      <alignment horizontal="right" vertical="center" wrapText="1"/>
    </xf>
    <xf numFmtId="4" fontId="6" fillId="7" borderId="4" xfId="0" applyNumberFormat="1" applyFont="1" applyFill="1" applyBorder="1" applyAlignment="1" applyProtection="1">
      <alignment horizontal="right" vertical="center" wrapText="1"/>
    </xf>
    <xf numFmtId="4" fontId="6" fillId="2" borderId="8" xfId="0" quotePrefix="1" applyNumberFormat="1" applyFont="1" applyFill="1" applyBorder="1" applyAlignment="1" applyProtection="1">
      <alignment horizontal="right" vertical="center" wrapText="1"/>
    </xf>
    <xf numFmtId="4" fontId="6" fillId="0" borderId="8" xfId="0" applyNumberFormat="1" applyFont="1" applyFill="1" applyBorder="1" applyAlignment="1" applyProtection="1">
      <alignment horizontal="right" vertical="center" wrapText="1"/>
    </xf>
    <xf numFmtId="0" fontId="25" fillId="2" borderId="7" xfId="0" applyNumberFormat="1" applyFont="1" applyFill="1" applyBorder="1" applyAlignment="1" applyProtection="1">
      <alignment horizontal="left" vertical="center" wrapText="1"/>
    </xf>
    <xf numFmtId="4" fontId="11" fillId="5" borderId="4" xfId="0" applyNumberFormat="1" applyFont="1" applyFill="1" applyBorder="1" applyAlignment="1" applyProtection="1">
      <alignment horizontal="right" vertical="center" wrapText="1"/>
    </xf>
    <xf numFmtId="4" fontId="11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11" fillId="4" borderId="1" xfId="0" quotePrefix="1" applyNumberFormat="1" applyFont="1" applyFill="1" applyBorder="1" applyAlignment="1">
      <alignment horizontal="right"/>
    </xf>
    <xf numFmtId="4" fontId="11" fillId="3" borderId="1" xfId="0" quotePrefix="1" applyNumberFormat="1" applyFont="1" applyFill="1" applyBorder="1" applyAlignment="1">
      <alignment horizontal="right"/>
    </xf>
    <xf numFmtId="4" fontId="1" fillId="5" borderId="3" xfId="0" applyNumberFormat="1" applyFont="1" applyFill="1" applyBorder="1"/>
    <xf numFmtId="4" fontId="11" fillId="5" borderId="3" xfId="0" applyNumberFormat="1" applyFont="1" applyFill="1" applyBorder="1" applyAlignment="1" applyProtection="1">
      <alignment horizontal="righ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4" fontId="6" fillId="5" borderId="3" xfId="0" applyNumberFormat="1" applyFont="1" applyFill="1" applyBorder="1" applyAlignment="1" applyProtection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right" vertical="center" wrapText="1"/>
    </xf>
    <xf numFmtId="3" fontId="3" fillId="5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 applyProtection="1">
      <alignment vertical="center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 vertical="center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wrapText="1"/>
    </xf>
    <xf numFmtId="4" fontId="6" fillId="0" borderId="3" xfId="0" applyNumberFormat="1" applyFont="1" applyFill="1" applyBorder="1" applyAlignment="1" applyProtection="1">
      <alignment horizontal="right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2" xfId="0" quotePrefix="1" applyNumberFormat="1" applyFont="1" applyFill="1" applyBorder="1" applyAlignment="1" applyProtection="1">
      <alignment horizontal="left" vertical="center" wrapText="1"/>
    </xf>
    <xf numFmtId="0" fontId="11" fillId="0" borderId="4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4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quotePrefix="1" applyFont="1" applyFill="1" applyBorder="1" applyAlignment="1">
      <alignment horizontal="left" vertical="center"/>
    </xf>
    <xf numFmtId="0" fontId="11" fillId="0" borderId="4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 vertical="center" wrapText="1"/>
    </xf>
    <xf numFmtId="0" fontId="10" fillId="2" borderId="2" xfId="0" quotePrefix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NumberFormat="1" applyFont="1" applyFill="1" applyBorder="1" applyAlignment="1" applyProtection="1">
      <alignment horizontal="center" vertical="center" wrapText="1"/>
    </xf>
    <xf numFmtId="0" fontId="10" fillId="2" borderId="2" xfId="0" quotePrefix="1" applyNumberFormat="1" applyFont="1" applyFill="1" applyBorder="1" applyAlignment="1" applyProtection="1">
      <alignment horizontal="center" vertical="center" wrapText="1"/>
    </xf>
    <xf numFmtId="0" fontId="10" fillId="2" borderId="4" xfId="0" quotePrefix="1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5" borderId="5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vertical="center" wrapText="1"/>
    </xf>
    <xf numFmtId="0" fontId="6" fillId="5" borderId="2" xfId="0" applyNumberFormat="1" applyFont="1" applyFill="1" applyBorder="1" applyAlignment="1" applyProtection="1">
      <alignment vertical="center" wrapText="1"/>
    </xf>
    <xf numFmtId="0" fontId="6" fillId="5" borderId="4" xfId="0" applyNumberFormat="1" applyFont="1" applyFill="1" applyBorder="1" applyAlignment="1" applyProtection="1">
      <alignment vertical="center" wrapText="1"/>
    </xf>
  </cellXfs>
  <cellStyles count="4">
    <cellStyle name="Normal 2" xfId="2"/>
    <cellStyle name="Normalno" xfId="0" builtinId="0"/>
    <cellStyle name="Normalno 2" xfId="1"/>
    <cellStyle name="Obično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H11" sqref="H11"/>
    </sheetView>
  </sheetViews>
  <sheetFormatPr defaultRowHeight="15" x14ac:dyDescent="0.25"/>
  <cols>
    <col min="5" max="6" width="25.28515625" customWidth="1"/>
    <col min="7" max="9" width="25.28515625" style="102" customWidth="1"/>
    <col min="10" max="10" width="21.140625" customWidth="1"/>
  </cols>
  <sheetData>
    <row r="1" spans="1:10" ht="42" customHeight="1" x14ac:dyDescent="0.25">
      <c r="A1" s="225" t="s">
        <v>131</v>
      </c>
      <c r="B1" s="225"/>
      <c r="C1" s="225"/>
      <c r="D1" s="225"/>
      <c r="E1" s="225"/>
      <c r="F1" s="225"/>
      <c r="G1" s="225"/>
      <c r="H1" s="225"/>
      <c r="I1" s="225"/>
    </row>
    <row r="2" spans="1:10" ht="18" customHeight="1" x14ac:dyDescent="0.25">
      <c r="A2" s="3"/>
      <c r="B2" s="3"/>
      <c r="C2" s="3"/>
      <c r="D2" s="3"/>
      <c r="E2" s="3"/>
      <c r="F2" s="19"/>
      <c r="G2" s="96"/>
      <c r="H2" s="96"/>
      <c r="I2" s="96"/>
    </row>
    <row r="3" spans="1:10" ht="15.75" x14ac:dyDescent="0.25">
      <c r="A3" s="225" t="s">
        <v>24</v>
      </c>
      <c r="B3" s="225"/>
      <c r="C3" s="225"/>
      <c r="D3" s="225"/>
      <c r="E3" s="225"/>
      <c r="F3" s="225"/>
      <c r="G3" s="225"/>
      <c r="H3" s="240"/>
      <c r="I3" s="240"/>
    </row>
    <row r="4" spans="1:10" ht="18" x14ac:dyDescent="0.25">
      <c r="A4" s="3"/>
      <c r="B4" s="3"/>
      <c r="C4" s="3"/>
      <c r="D4" s="3"/>
      <c r="E4" s="3"/>
      <c r="F4" s="19"/>
      <c r="G4" s="96"/>
      <c r="H4" s="97"/>
      <c r="I4" s="97"/>
    </row>
    <row r="5" spans="1:10" ht="15.75" x14ac:dyDescent="0.25">
      <c r="A5" s="225" t="s">
        <v>32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10" ht="18" x14ac:dyDescent="0.25">
      <c r="A6" s="1"/>
      <c r="B6" s="2"/>
      <c r="C6" s="2"/>
      <c r="D6" s="2"/>
      <c r="E6" s="5"/>
      <c r="F6" s="5"/>
      <c r="G6" s="104"/>
      <c r="H6" s="104"/>
      <c r="I6" s="105" t="s">
        <v>123</v>
      </c>
    </row>
    <row r="7" spans="1:10" ht="25.5" x14ac:dyDescent="0.25">
      <c r="A7" s="22"/>
      <c r="B7" s="23"/>
      <c r="C7" s="23"/>
      <c r="D7" s="24"/>
      <c r="E7" s="25"/>
      <c r="F7" s="125" t="s">
        <v>132</v>
      </c>
      <c r="G7" s="125" t="s">
        <v>133</v>
      </c>
      <c r="H7" s="125" t="s">
        <v>134</v>
      </c>
      <c r="I7" s="125" t="s">
        <v>122</v>
      </c>
      <c r="J7" s="125" t="s">
        <v>135</v>
      </c>
    </row>
    <row r="8" spans="1:10" ht="15" customHeight="1" x14ac:dyDescent="0.25">
      <c r="A8" s="229" t="s">
        <v>0</v>
      </c>
      <c r="B8" s="230"/>
      <c r="C8" s="230"/>
      <c r="D8" s="230"/>
      <c r="E8" s="231"/>
      <c r="F8" s="193">
        <v>3291714.55</v>
      </c>
      <c r="G8" s="193">
        <v>3706829.55</v>
      </c>
      <c r="H8" s="193">
        <v>4031815.94</v>
      </c>
      <c r="I8" s="193">
        <v>4249302.08</v>
      </c>
      <c r="J8" s="193">
        <v>4477690.0599999996</v>
      </c>
    </row>
    <row r="9" spans="1:10" ht="15" customHeight="1" x14ac:dyDescent="0.25">
      <c r="A9" s="241" t="s">
        <v>98</v>
      </c>
      <c r="B9" s="242"/>
      <c r="C9" s="242"/>
      <c r="D9" s="242"/>
      <c r="E9" s="243"/>
      <c r="F9" s="103">
        <v>3291714.55</v>
      </c>
      <c r="G9" s="208">
        <v>3706829.55</v>
      </c>
      <c r="H9" s="103">
        <v>4031815.94</v>
      </c>
      <c r="I9" s="103">
        <v>4249302.08</v>
      </c>
      <c r="J9" s="103">
        <v>4477690.0599999996</v>
      </c>
    </row>
    <row r="10" spans="1:10" x14ac:dyDescent="0.25">
      <c r="A10" s="244" t="s">
        <v>99</v>
      </c>
      <c r="B10" s="245"/>
      <c r="C10" s="245"/>
      <c r="D10" s="245"/>
      <c r="E10" s="246"/>
      <c r="F10" s="103">
        <v>0</v>
      </c>
      <c r="G10" s="103">
        <v>0</v>
      </c>
      <c r="H10" s="103">
        <v>0</v>
      </c>
      <c r="I10" s="103">
        <v>0</v>
      </c>
      <c r="J10" s="103">
        <v>0</v>
      </c>
    </row>
    <row r="11" spans="1:10" x14ac:dyDescent="0.25">
      <c r="A11" s="26" t="s">
        <v>1</v>
      </c>
      <c r="B11" s="109"/>
      <c r="C11" s="109"/>
      <c r="D11" s="109"/>
      <c r="E11" s="109"/>
      <c r="F11" s="193">
        <f>F12+F13</f>
        <v>3266581.59</v>
      </c>
      <c r="G11" s="193">
        <f>G12+G13</f>
        <v>3736068.65</v>
      </c>
      <c r="H11" s="193">
        <v>4038307.44</v>
      </c>
      <c r="I11" s="193">
        <v>4249302.08</v>
      </c>
      <c r="J11" s="193">
        <v>4477690.0599999996</v>
      </c>
    </row>
    <row r="12" spans="1:10" ht="15" customHeight="1" x14ac:dyDescent="0.25">
      <c r="A12" s="232" t="s">
        <v>100</v>
      </c>
      <c r="B12" s="233"/>
      <c r="C12" s="233"/>
      <c r="D12" s="233"/>
      <c r="E12" s="234"/>
      <c r="F12" s="103">
        <v>3192368.58</v>
      </c>
      <c r="G12" s="103">
        <v>3662236.65</v>
      </c>
      <c r="H12" s="103">
        <v>3894114.25</v>
      </c>
      <c r="I12" s="103">
        <v>4186084.08</v>
      </c>
      <c r="J12" s="103">
        <v>4344472.0599999996</v>
      </c>
    </row>
    <row r="13" spans="1:10" x14ac:dyDescent="0.25">
      <c r="A13" s="235" t="s">
        <v>101</v>
      </c>
      <c r="B13" s="236"/>
      <c r="C13" s="236"/>
      <c r="D13" s="236"/>
      <c r="E13" s="237"/>
      <c r="F13" s="194">
        <v>74213.009999999995</v>
      </c>
      <c r="G13" s="194">
        <v>73832</v>
      </c>
      <c r="H13" s="194">
        <v>144193.20000000001</v>
      </c>
      <c r="I13" s="194">
        <v>64000</v>
      </c>
      <c r="J13" s="194">
        <v>134000</v>
      </c>
    </row>
    <row r="14" spans="1:10" ht="15" customHeight="1" x14ac:dyDescent="0.25">
      <c r="A14" s="216" t="s">
        <v>2</v>
      </c>
      <c r="B14" s="238"/>
      <c r="C14" s="238"/>
      <c r="D14" s="238"/>
      <c r="E14" s="239"/>
      <c r="F14" s="195">
        <f>F8-F11</f>
        <v>25132.959999999963</v>
      </c>
      <c r="G14" s="195">
        <f>G8-G11</f>
        <v>-29239.100000000093</v>
      </c>
      <c r="H14" s="193">
        <f>H11-H8</f>
        <v>6491.5</v>
      </c>
      <c r="I14" s="193">
        <f>I11-I8</f>
        <v>0</v>
      </c>
      <c r="J14" s="193">
        <f>J11-J8</f>
        <v>0</v>
      </c>
    </row>
    <row r="15" spans="1:10" ht="18" x14ac:dyDescent="0.25">
      <c r="A15" s="19"/>
      <c r="B15" s="18"/>
      <c r="C15" s="18"/>
      <c r="D15" s="18"/>
      <c r="E15" s="18"/>
      <c r="F15" s="18"/>
      <c r="G15" s="18"/>
      <c r="H15" s="132"/>
      <c r="I15" s="132"/>
      <c r="J15" s="132"/>
    </row>
    <row r="16" spans="1:10" ht="15.75" customHeight="1" x14ac:dyDescent="0.25">
      <c r="A16" s="225" t="s">
        <v>33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0" ht="18" x14ac:dyDescent="0.25">
      <c r="A17" s="19"/>
      <c r="B17" s="18"/>
      <c r="C17" s="18"/>
      <c r="D17" s="18"/>
      <c r="E17" s="18"/>
      <c r="F17" s="18"/>
      <c r="G17" s="18"/>
      <c r="H17" s="132"/>
      <c r="I17" s="132"/>
      <c r="J17" s="132"/>
    </row>
    <row r="18" spans="1:10" ht="25.5" x14ac:dyDescent="0.25">
      <c r="A18" s="22"/>
      <c r="B18" s="23"/>
      <c r="C18" s="23"/>
      <c r="D18" s="24"/>
      <c r="E18" s="25"/>
      <c r="F18" s="125" t="s">
        <v>132</v>
      </c>
      <c r="G18" s="125" t="s">
        <v>133</v>
      </c>
      <c r="H18" s="125" t="s">
        <v>134</v>
      </c>
      <c r="I18" s="125" t="s">
        <v>122</v>
      </c>
      <c r="J18" s="125" t="s">
        <v>135</v>
      </c>
    </row>
    <row r="19" spans="1:10" x14ac:dyDescent="0.25">
      <c r="A19" s="235" t="s">
        <v>102</v>
      </c>
      <c r="B19" s="236"/>
      <c r="C19" s="236"/>
      <c r="D19" s="236"/>
      <c r="E19" s="237"/>
      <c r="F19" s="131">
        <v>0</v>
      </c>
      <c r="G19" s="131">
        <v>0</v>
      </c>
      <c r="H19" s="131">
        <v>0</v>
      </c>
      <c r="I19" s="131">
        <v>0</v>
      </c>
      <c r="J19" s="130">
        <v>0</v>
      </c>
    </row>
    <row r="20" spans="1:10" x14ac:dyDescent="0.25">
      <c r="A20" s="235" t="s">
        <v>103</v>
      </c>
      <c r="B20" s="236"/>
      <c r="C20" s="236"/>
      <c r="D20" s="236"/>
      <c r="E20" s="237"/>
      <c r="F20" s="131">
        <v>0</v>
      </c>
      <c r="G20" s="131">
        <v>0</v>
      </c>
      <c r="H20" s="131">
        <v>0</v>
      </c>
      <c r="I20" s="131">
        <v>0</v>
      </c>
      <c r="J20" s="130">
        <v>0</v>
      </c>
    </row>
    <row r="21" spans="1:10" ht="15" customHeight="1" x14ac:dyDescent="0.25">
      <c r="A21" s="224" t="s">
        <v>4</v>
      </c>
      <c r="B21" s="224"/>
      <c r="C21" s="224"/>
      <c r="D21" s="224"/>
      <c r="E21" s="224"/>
      <c r="F21" s="129">
        <f>F19-F20</f>
        <v>0</v>
      </c>
      <c r="G21" s="129">
        <f t="shared" ref="G21:J21" si="0">G19-G20</f>
        <v>0</v>
      </c>
      <c r="H21" s="129">
        <f t="shared" si="0"/>
        <v>0</v>
      </c>
      <c r="I21" s="129">
        <f t="shared" si="0"/>
        <v>0</v>
      </c>
      <c r="J21" s="129">
        <f t="shared" si="0"/>
        <v>0</v>
      </c>
    </row>
    <row r="22" spans="1:10" ht="15" customHeight="1" x14ac:dyDescent="0.25">
      <c r="A22" s="224" t="s">
        <v>5</v>
      </c>
      <c r="B22" s="224"/>
      <c r="C22" s="224"/>
      <c r="D22" s="224"/>
      <c r="E22" s="224"/>
      <c r="F22" s="193">
        <f>F14+F21</f>
        <v>25132.959999999963</v>
      </c>
      <c r="G22" s="129">
        <f>G14+G21</f>
        <v>-29239.100000000093</v>
      </c>
      <c r="H22" s="129">
        <f>H14+H21</f>
        <v>6491.5</v>
      </c>
      <c r="I22" s="129">
        <f t="shared" ref="I22:J22" si="1">I14+I21</f>
        <v>0</v>
      </c>
      <c r="J22" s="129">
        <f t="shared" si="1"/>
        <v>0</v>
      </c>
    </row>
    <row r="23" spans="1:10" ht="18" x14ac:dyDescent="0.25">
      <c r="A23" s="19"/>
      <c r="B23" s="19"/>
      <c r="C23" s="19"/>
      <c r="D23" s="19"/>
      <c r="E23" s="19"/>
      <c r="F23" s="19"/>
      <c r="G23" s="96"/>
      <c r="H23" s="97"/>
      <c r="I23" s="97"/>
      <c r="J23" s="92"/>
    </row>
    <row r="24" spans="1:10" ht="22.5" customHeight="1" x14ac:dyDescent="0.25">
      <c r="A24" s="225" t="s">
        <v>96</v>
      </c>
      <c r="B24" s="225"/>
      <c r="C24" s="225"/>
      <c r="D24" s="225"/>
      <c r="E24" s="225"/>
      <c r="F24" s="225"/>
      <c r="G24" s="225"/>
      <c r="H24" s="225"/>
      <c r="I24" s="225"/>
      <c r="J24" s="225"/>
    </row>
    <row r="25" spans="1:10" ht="15.75" x14ac:dyDescent="0.25">
      <c r="A25" s="107"/>
      <c r="B25" s="108"/>
      <c r="C25" s="108"/>
      <c r="D25" s="108"/>
      <c r="E25" s="108"/>
      <c r="F25" s="108"/>
      <c r="G25" s="108"/>
      <c r="H25" s="108"/>
      <c r="I25" s="108"/>
      <c r="J25" s="108"/>
    </row>
    <row r="26" spans="1:10" ht="25.5" x14ac:dyDescent="0.25">
      <c r="A26" s="22"/>
      <c r="B26" s="23"/>
      <c r="C26" s="23"/>
      <c r="D26" s="24"/>
      <c r="E26" s="25"/>
      <c r="F26" s="125" t="s">
        <v>132</v>
      </c>
      <c r="G26" s="125" t="s">
        <v>133</v>
      </c>
      <c r="H26" s="125" t="s">
        <v>134</v>
      </c>
      <c r="I26" s="125" t="s">
        <v>122</v>
      </c>
      <c r="J26" s="125" t="s">
        <v>135</v>
      </c>
    </row>
    <row r="27" spans="1:10" ht="15" customHeight="1" x14ac:dyDescent="0.25">
      <c r="A27" s="218" t="s">
        <v>93</v>
      </c>
      <c r="B27" s="219"/>
      <c r="C27" s="219"/>
      <c r="D27" s="219"/>
      <c r="E27" s="220"/>
      <c r="F27" s="197">
        <v>-21025.47</v>
      </c>
      <c r="G27" s="120">
        <v>29239</v>
      </c>
      <c r="H27" s="120">
        <v>6491.5</v>
      </c>
      <c r="I27" s="120"/>
      <c r="J27" s="121"/>
    </row>
    <row r="28" spans="1:10" ht="30" customHeight="1" x14ac:dyDescent="0.25">
      <c r="A28" s="216" t="s">
        <v>95</v>
      </c>
      <c r="B28" s="217"/>
      <c r="C28" s="217"/>
      <c r="D28" s="217"/>
      <c r="E28" s="217"/>
      <c r="F28" s="198">
        <v>25132.959999999999</v>
      </c>
      <c r="G28" s="126">
        <v>29239</v>
      </c>
      <c r="H28" s="126">
        <v>6491.5</v>
      </c>
      <c r="I28" s="126">
        <v>0</v>
      </c>
      <c r="J28" s="127">
        <v>0</v>
      </c>
    </row>
    <row r="29" spans="1:10" ht="43.5" customHeight="1" x14ac:dyDescent="0.25">
      <c r="A29" s="229" t="s">
        <v>97</v>
      </c>
      <c r="B29" s="230"/>
      <c r="C29" s="230"/>
      <c r="D29" s="230"/>
      <c r="E29" s="231"/>
      <c r="F29" s="198">
        <f>F28+F27</f>
        <v>4107.489999999998</v>
      </c>
      <c r="G29" s="126">
        <v>0</v>
      </c>
      <c r="H29" s="126">
        <v>0</v>
      </c>
      <c r="I29" s="126">
        <v>0</v>
      </c>
      <c r="J29" s="127">
        <v>0</v>
      </c>
    </row>
    <row r="30" spans="1:10" ht="15.75" x14ac:dyDescent="0.25">
      <c r="A30" s="124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11.25" customHeight="1" x14ac:dyDescent="0.25">
      <c r="A31" s="14"/>
      <c r="B31" s="15"/>
      <c r="C31" s="15"/>
      <c r="D31" s="15"/>
      <c r="E31" s="15"/>
      <c r="F31" s="15"/>
      <c r="G31" s="106"/>
      <c r="H31" s="106"/>
      <c r="I31" s="106"/>
    </row>
    <row r="32" spans="1:10" ht="29.25" customHeight="1" x14ac:dyDescent="0.25">
      <c r="A32" s="222"/>
      <c r="B32" s="223"/>
      <c r="C32" s="223"/>
      <c r="D32" s="223"/>
      <c r="E32" s="223"/>
      <c r="F32" s="223"/>
      <c r="G32" s="223"/>
      <c r="H32" s="223"/>
      <c r="I32" s="223"/>
    </row>
    <row r="33" spans="1:10" ht="16.5" customHeight="1" x14ac:dyDescent="0.25">
      <c r="A33" s="221" t="s">
        <v>92</v>
      </c>
      <c r="B33" s="221"/>
      <c r="C33" s="221"/>
      <c r="D33" s="221"/>
      <c r="E33" s="221"/>
      <c r="F33" s="221"/>
      <c r="G33" s="221"/>
      <c r="H33" s="221"/>
      <c r="I33" s="221"/>
      <c r="J33" s="221"/>
    </row>
    <row r="34" spans="1:10" ht="18" x14ac:dyDescent="0.25">
      <c r="A34" s="113"/>
      <c r="B34" s="114"/>
      <c r="C34" s="114"/>
      <c r="D34" s="114"/>
      <c r="E34" s="114"/>
      <c r="F34" s="114"/>
      <c r="G34" s="114"/>
      <c r="H34" s="115"/>
      <c r="I34" s="115"/>
      <c r="J34" s="115"/>
    </row>
    <row r="35" spans="1:10" ht="34.5" customHeight="1" x14ac:dyDescent="0.25">
      <c r="A35" s="116"/>
      <c r="B35" s="117"/>
      <c r="C35" s="117"/>
      <c r="D35" s="118"/>
      <c r="E35" s="119"/>
      <c r="F35" s="125" t="s">
        <v>132</v>
      </c>
      <c r="G35" s="125" t="s">
        <v>133</v>
      </c>
      <c r="H35" s="125" t="s">
        <v>134</v>
      </c>
      <c r="I35" s="125" t="s">
        <v>122</v>
      </c>
      <c r="J35" s="125" t="s">
        <v>135</v>
      </c>
    </row>
    <row r="36" spans="1:10" ht="29.25" customHeight="1" x14ac:dyDescent="0.25">
      <c r="A36" s="218" t="s">
        <v>93</v>
      </c>
      <c r="B36" s="219"/>
      <c r="C36" s="219"/>
      <c r="D36" s="219"/>
      <c r="E36" s="220"/>
      <c r="F36" s="120">
        <v>0</v>
      </c>
      <c r="G36" s="120">
        <f>F39</f>
        <v>0</v>
      </c>
      <c r="H36" s="120">
        <f>G39</f>
        <v>0</v>
      </c>
      <c r="I36" s="120">
        <f>H39</f>
        <v>0</v>
      </c>
      <c r="J36" s="121">
        <f>I39</f>
        <v>0</v>
      </c>
    </row>
    <row r="37" spans="1:10" ht="28.5" customHeight="1" x14ac:dyDescent="0.25">
      <c r="A37" s="218" t="s">
        <v>3</v>
      </c>
      <c r="B37" s="219"/>
      <c r="C37" s="219"/>
      <c r="D37" s="219"/>
      <c r="E37" s="220"/>
      <c r="F37" s="120">
        <v>0</v>
      </c>
      <c r="G37" s="120">
        <v>0</v>
      </c>
      <c r="H37" s="120">
        <v>0</v>
      </c>
      <c r="I37" s="120">
        <v>0</v>
      </c>
      <c r="J37" s="121">
        <v>0</v>
      </c>
    </row>
    <row r="38" spans="1:10" x14ac:dyDescent="0.25">
      <c r="A38" s="218" t="s">
        <v>94</v>
      </c>
      <c r="B38" s="227"/>
      <c r="C38" s="227"/>
      <c r="D38" s="227"/>
      <c r="E38" s="228"/>
      <c r="F38" s="120">
        <v>0</v>
      </c>
      <c r="G38" s="120">
        <v>0</v>
      </c>
      <c r="H38" s="120">
        <v>0</v>
      </c>
      <c r="I38" s="120">
        <v>0</v>
      </c>
      <c r="J38" s="121">
        <v>0</v>
      </c>
    </row>
    <row r="39" spans="1:10" x14ac:dyDescent="0.25">
      <c r="A39" s="216" t="s">
        <v>95</v>
      </c>
      <c r="B39" s="217"/>
      <c r="C39" s="217"/>
      <c r="D39" s="217"/>
      <c r="E39" s="217"/>
      <c r="F39" s="122">
        <f>F36-F37+F38</f>
        <v>0</v>
      </c>
      <c r="G39" s="122">
        <f t="shared" ref="G39:J39" si="2">G36-G37+G38</f>
        <v>0</v>
      </c>
      <c r="H39" s="122">
        <f t="shared" si="2"/>
        <v>0</v>
      </c>
      <c r="I39" s="122">
        <f t="shared" si="2"/>
        <v>0</v>
      </c>
      <c r="J39" s="123">
        <f t="shared" si="2"/>
        <v>0</v>
      </c>
    </row>
    <row r="40" spans="1:10" x14ac:dyDescent="0.25">
      <c r="G40"/>
      <c r="H40"/>
      <c r="I40"/>
    </row>
    <row r="41" spans="1:10" x14ac:dyDescent="0.25">
      <c r="G41"/>
      <c r="H41"/>
      <c r="I41"/>
    </row>
  </sheetData>
  <mergeCells count="24">
    <mergeCell ref="A1:I1"/>
    <mergeCell ref="A3:I3"/>
    <mergeCell ref="A8:E8"/>
    <mergeCell ref="A9:E9"/>
    <mergeCell ref="A10:E10"/>
    <mergeCell ref="A22:E22"/>
    <mergeCell ref="A5:J5"/>
    <mergeCell ref="A37:E37"/>
    <mergeCell ref="A38:E38"/>
    <mergeCell ref="A24:J24"/>
    <mergeCell ref="A29:E29"/>
    <mergeCell ref="A12:E12"/>
    <mergeCell ref="A16:J16"/>
    <mergeCell ref="A19:E19"/>
    <mergeCell ref="A20:E20"/>
    <mergeCell ref="A21:E21"/>
    <mergeCell ref="A13:E13"/>
    <mergeCell ref="A14:E14"/>
    <mergeCell ref="A39:E39"/>
    <mergeCell ref="A27:E27"/>
    <mergeCell ref="A28:E28"/>
    <mergeCell ref="A33:J33"/>
    <mergeCell ref="A36:E36"/>
    <mergeCell ref="A32:I3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25" sqref="H25"/>
    </sheetView>
  </sheetViews>
  <sheetFormatPr defaultRowHeight="15" x14ac:dyDescent="0.25"/>
  <cols>
    <col min="1" max="1" width="6.42578125" customWidth="1"/>
    <col min="2" max="2" width="6.7109375" customWidth="1"/>
    <col min="3" max="3" width="28.7109375" customWidth="1"/>
    <col min="4" max="4" width="14.7109375" style="102" customWidth="1"/>
    <col min="5" max="5" width="19.28515625" customWidth="1"/>
    <col min="6" max="6" width="17.5703125" customWidth="1"/>
    <col min="7" max="7" width="18" customWidth="1"/>
    <col min="8" max="8" width="18.140625" customWidth="1"/>
  </cols>
  <sheetData>
    <row r="1" spans="1:8" ht="42" customHeight="1" x14ac:dyDescent="0.25">
      <c r="A1" s="225" t="s">
        <v>131</v>
      </c>
      <c r="B1" s="225"/>
      <c r="C1" s="225"/>
      <c r="D1" s="225"/>
      <c r="E1" s="225"/>
      <c r="F1" s="225"/>
      <c r="G1" s="225"/>
      <c r="H1" s="225"/>
    </row>
    <row r="2" spans="1:8" ht="18" customHeight="1" x14ac:dyDescent="0.25">
      <c r="A2" s="19"/>
      <c r="B2" s="19"/>
      <c r="C2" s="19"/>
      <c r="D2" s="96"/>
      <c r="E2" s="19"/>
      <c r="F2" s="19"/>
      <c r="G2" s="19"/>
      <c r="H2" s="19"/>
    </row>
    <row r="3" spans="1:8" ht="15.75" customHeight="1" x14ac:dyDescent="0.25">
      <c r="A3" s="225" t="s">
        <v>24</v>
      </c>
      <c r="B3" s="225"/>
      <c r="C3" s="225"/>
      <c r="D3" s="225"/>
      <c r="E3" s="225"/>
      <c r="F3" s="225"/>
      <c r="G3" s="225"/>
      <c r="H3" s="225"/>
    </row>
    <row r="4" spans="1:8" ht="18" x14ac:dyDescent="0.25">
      <c r="A4" s="19"/>
      <c r="B4" s="19"/>
      <c r="C4" s="19"/>
      <c r="D4" s="96"/>
      <c r="E4" s="19"/>
      <c r="F4" s="19"/>
      <c r="G4" s="4"/>
      <c r="H4" s="4"/>
    </row>
    <row r="5" spans="1:8" ht="18" customHeight="1" x14ac:dyDescent="0.25">
      <c r="A5" s="225" t="s">
        <v>7</v>
      </c>
      <c r="B5" s="225"/>
      <c r="C5" s="225"/>
      <c r="D5" s="225"/>
      <c r="E5" s="225"/>
      <c r="F5" s="225"/>
      <c r="G5" s="225"/>
      <c r="H5" s="225"/>
    </row>
    <row r="6" spans="1:8" ht="18" x14ac:dyDescent="0.25">
      <c r="A6" s="19"/>
      <c r="B6" s="19"/>
      <c r="C6" s="19"/>
      <c r="D6" s="96"/>
      <c r="E6" s="19"/>
      <c r="F6" s="19"/>
      <c r="G6" s="4"/>
      <c r="H6" s="4"/>
    </row>
    <row r="7" spans="1:8" ht="15.75" customHeight="1" x14ac:dyDescent="0.25">
      <c r="A7" s="225" t="s">
        <v>104</v>
      </c>
      <c r="B7" s="225"/>
      <c r="C7" s="225"/>
      <c r="D7" s="225"/>
      <c r="E7" s="225"/>
      <c r="F7" s="225"/>
      <c r="G7" s="225"/>
      <c r="H7" s="225"/>
    </row>
    <row r="8" spans="1:8" ht="18" x14ac:dyDescent="0.25">
      <c r="A8" s="19"/>
      <c r="B8" s="19"/>
      <c r="C8" s="19"/>
      <c r="D8" s="96"/>
      <c r="E8" s="19"/>
      <c r="F8" s="19"/>
      <c r="G8" s="4"/>
      <c r="H8" s="4"/>
    </row>
    <row r="9" spans="1:8" ht="38.25" x14ac:dyDescent="0.25">
      <c r="A9" s="17" t="s">
        <v>8</v>
      </c>
      <c r="B9" s="156" t="s">
        <v>9</v>
      </c>
      <c r="C9" s="156" t="s">
        <v>6</v>
      </c>
      <c r="D9" s="17" t="s">
        <v>132</v>
      </c>
      <c r="E9" s="17" t="s">
        <v>133</v>
      </c>
      <c r="F9" s="17" t="s">
        <v>134</v>
      </c>
      <c r="G9" s="17" t="s">
        <v>122</v>
      </c>
      <c r="H9" s="17" t="s">
        <v>135</v>
      </c>
    </row>
    <row r="10" spans="1:8" x14ac:dyDescent="0.25">
      <c r="A10" s="201"/>
      <c r="B10" s="202"/>
      <c r="C10" s="192" t="s">
        <v>0</v>
      </c>
      <c r="D10" s="176">
        <v>3291714.55</v>
      </c>
      <c r="E10" s="178">
        <f>E11</f>
        <v>3706829.55</v>
      </c>
      <c r="F10" s="178">
        <f>F11</f>
        <v>4031815.94</v>
      </c>
      <c r="G10" s="178">
        <f t="shared" ref="G10:H10" si="0">G11</f>
        <v>4249302.08</v>
      </c>
      <c r="H10" s="178">
        <f t="shared" si="0"/>
        <v>4477690.0599999996</v>
      </c>
    </row>
    <row r="11" spans="1:8" ht="26.25" customHeight="1" x14ac:dyDescent="0.25">
      <c r="A11" s="7">
        <v>6</v>
      </c>
      <c r="B11" s="7"/>
      <c r="C11" s="7" t="s">
        <v>11</v>
      </c>
      <c r="D11" s="196">
        <f>D12+D13+D14+D15+D16+D17</f>
        <v>3291714.55</v>
      </c>
      <c r="E11" s="214">
        <f>E12+E13+E14+E15+E16+E17</f>
        <v>3706829.55</v>
      </c>
      <c r="F11" s="215">
        <f>F12+F15+F16</f>
        <v>4031815.94</v>
      </c>
      <c r="G11" s="215">
        <f t="shared" ref="G11:H11" si="1">G12+G15+G16</f>
        <v>4249302.08</v>
      </c>
      <c r="H11" s="215">
        <f t="shared" si="1"/>
        <v>4477690.0599999996</v>
      </c>
    </row>
    <row r="12" spans="1:8" ht="47.25" customHeight="1" x14ac:dyDescent="0.25">
      <c r="A12" s="7"/>
      <c r="B12" s="12">
        <v>63</v>
      </c>
      <c r="C12" s="12" t="s">
        <v>34</v>
      </c>
      <c r="D12" s="168">
        <v>2758020.34</v>
      </c>
      <c r="E12" s="94">
        <v>3197061.32</v>
      </c>
      <c r="F12" s="94">
        <v>3438529.36</v>
      </c>
      <c r="G12" s="94">
        <f>274138.56+48377.4+3401301.54</f>
        <v>3723817.5</v>
      </c>
      <c r="H12" s="94">
        <f>274138.56+48377.4+3559689.52</f>
        <v>3882205.48</v>
      </c>
    </row>
    <row r="13" spans="1:8" ht="47.25" customHeight="1" x14ac:dyDescent="0.25">
      <c r="A13" s="7"/>
      <c r="B13" s="12">
        <v>64</v>
      </c>
      <c r="C13" s="12" t="s">
        <v>111</v>
      </c>
      <c r="D13" s="168">
        <v>2625.42</v>
      </c>
      <c r="E13" s="94">
        <v>0</v>
      </c>
      <c r="F13" s="94">
        <v>0</v>
      </c>
      <c r="G13" s="94">
        <v>0</v>
      </c>
      <c r="H13" s="94">
        <v>0</v>
      </c>
    </row>
    <row r="14" spans="1:8" ht="47.25" customHeight="1" x14ac:dyDescent="0.25">
      <c r="A14" s="7"/>
      <c r="B14" s="12">
        <v>65</v>
      </c>
      <c r="C14" s="12" t="s">
        <v>62</v>
      </c>
      <c r="D14" s="168">
        <v>146.80000000000001</v>
      </c>
      <c r="E14" s="94">
        <v>0</v>
      </c>
      <c r="F14" s="94">
        <v>0</v>
      </c>
      <c r="G14" s="94">
        <v>0</v>
      </c>
      <c r="H14" s="94">
        <v>0</v>
      </c>
    </row>
    <row r="15" spans="1:8" ht="47.25" customHeight="1" x14ac:dyDescent="0.25">
      <c r="A15" s="7"/>
      <c r="B15" s="12">
        <v>66</v>
      </c>
      <c r="C15" s="12" t="s">
        <v>112</v>
      </c>
      <c r="D15" s="168">
        <v>36844.910000000003</v>
      </c>
      <c r="E15" s="94">
        <v>21655</v>
      </c>
      <c r="F15" s="94">
        <f>26700</f>
        <v>26700</v>
      </c>
      <c r="G15" s="94">
        <v>20100</v>
      </c>
      <c r="H15" s="94">
        <v>20100</v>
      </c>
    </row>
    <row r="16" spans="1:8" ht="46.5" customHeight="1" x14ac:dyDescent="0.25">
      <c r="A16" s="8"/>
      <c r="B16" s="8">
        <v>67</v>
      </c>
      <c r="C16" s="12" t="s">
        <v>35</v>
      </c>
      <c r="D16" s="168">
        <v>493382.16</v>
      </c>
      <c r="E16" s="94">
        <v>488113.23</v>
      </c>
      <c r="F16" s="94">
        <v>566586.57999999996</v>
      </c>
      <c r="G16" s="94">
        <v>505384.58</v>
      </c>
      <c r="H16" s="94">
        <v>575384.57999999996</v>
      </c>
    </row>
    <row r="17" spans="1:8" ht="46.5" customHeight="1" x14ac:dyDescent="0.25">
      <c r="A17" s="8"/>
      <c r="B17" s="8">
        <v>68</v>
      </c>
      <c r="C17" s="12" t="s">
        <v>113</v>
      </c>
      <c r="D17" s="168">
        <v>694.92</v>
      </c>
      <c r="E17" s="94">
        <v>0</v>
      </c>
      <c r="F17" s="94">
        <v>0</v>
      </c>
      <c r="G17" s="94">
        <v>0</v>
      </c>
      <c r="H17" s="94">
        <v>0</v>
      </c>
    </row>
    <row r="18" spans="1:8" ht="38.25" customHeight="1" x14ac:dyDescent="0.25">
      <c r="A18" s="10">
        <v>7</v>
      </c>
      <c r="B18" s="11"/>
      <c r="C18" s="20" t="s">
        <v>105</v>
      </c>
      <c r="D18" s="196">
        <v>0</v>
      </c>
      <c r="E18" s="100">
        <v>0</v>
      </c>
      <c r="F18" s="100">
        <v>0</v>
      </c>
      <c r="G18" s="100">
        <v>0</v>
      </c>
      <c r="H18" s="100">
        <v>0</v>
      </c>
    </row>
    <row r="19" spans="1:8" ht="42" customHeight="1" x14ac:dyDescent="0.25">
      <c r="A19" s="12"/>
      <c r="B19" s="12">
        <v>72</v>
      </c>
      <c r="C19" s="21" t="s">
        <v>106</v>
      </c>
      <c r="D19" s="168">
        <v>0</v>
      </c>
      <c r="E19" s="94">
        <v>0</v>
      </c>
      <c r="F19" s="94">
        <v>0</v>
      </c>
      <c r="G19" s="94">
        <v>0</v>
      </c>
      <c r="H19" s="94">
        <v>0</v>
      </c>
    </row>
    <row r="22" spans="1:8" ht="15.75" x14ac:dyDescent="0.25">
      <c r="A22" s="225" t="s">
        <v>107</v>
      </c>
      <c r="B22" s="247"/>
      <c r="C22" s="247"/>
      <c r="D22" s="247"/>
      <c r="E22" s="247"/>
      <c r="F22" s="247"/>
      <c r="G22" s="247"/>
      <c r="H22" s="247"/>
    </row>
    <row r="23" spans="1:8" ht="18" x14ac:dyDescent="0.25">
      <c r="A23" s="19"/>
      <c r="B23" s="19"/>
      <c r="C23" s="19"/>
      <c r="D23" s="96"/>
      <c r="E23" s="19"/>
      <c r="F23" s="19"/>
      <c r="G23" s="4"/>
      <c r="H23" s="4"/>
    </row>
    <row r="24" spans="1:8" ht="38.25" x14ac:dyDescent="0.25">
      <c r="A24" s="17" t="s">
        <v>8</v>
      </c>
      <c r="B24" s="110" t="s">
        <v>9</v>
      </c>
      <c r="C24" s="110" t="s">
        <v>13</v>
      </c>
      <c r="D24" s="17" t="s">
        <v>132</v>
      </c>
      <c r="E24" s="17" t="s">
        <v>133</v>
      </c>
      <c r="F24" s="17" t="s">
        <v>134</v>
      </c>
      <c r="G24" s="17" t="s">
        <v>122</v>
      </c>
      <c r="H24" s="17" t="s">
        <v>135</v>
      </c>
    </row>
    <row r="25" spans="1:8" ht="29.25" customHeight="1" x14ac:dyDescent="0.25">
      <c r="A25" s="201"/>
      <c r="B25" s="202"/>
      <c r="C25" s="192" t="s">
        <v>1</v>
      </c>
      <c r="D25" s="176">
        <f>D26+D32</f>
        <v>3266581.59</v>
      </c>
      <c r="E25" s="178">
        <f>E26+E32</f>
        <v>3736068.65</v>
      </c>
      <c r="F25" s="203">
        <f>F26+F32</f>
        <v>4038307.4400000004</v>
      </c>
      <c r="G25" s="203">
        <f>G26+G32</f>
        <v>4249302.08</v>
      </c>
      <c r="H25" s="203">
        <f>H26+H32</f>
        <v>4477690.0600000005</v>
      </c>
    </row>
    <row r="26" spans="1:8" ht="15.75" customHeight="1" x14ac:dyDescent="0.25">
      <c r="A26" s="7">
        <v>3</v>
      </c>
      <c r="B26" s="7"/>
      <c r="C26" s="7" t="s">
        <v>14</v>
      </c>
      <c r="D26" s="196">
        <f>D27+D28+D29+D30+D31</f>
        <v>3192368.58</v>
      </c>
      <c r="E26" s="100">
        <v>3662236.65</v>
      </c>
      <c r="F26" s="100">
        <f>F27+F28+F29+F30+F31</f>
        <v>3894114.24</v>
      </c>
      <c r="G26" s="100">
        <f t="shared" ref="G26:H26" si="2">G27+G28+G29+G30+G31</f>
        <v>4185302.08</v>
      </c>
      <c r="H26" s="100">
        <f t="shared" si="2"/>
        <v>4343690.0600000005</v>
      </c>
    </row>
    <row r="27" spans="1:8" ht="15.75" customHeight="1" x14ac:dyDescent="0.25">
      <c r="A27" s="7"/>
      <c r="B27" s="12">
        <v>31</v>
      </c>
      <c r="C27" s="12" t="s">
        <v>15</v>
      </c>
      <c r="D27" s="168">
        <v>2650763.5099999998</v>
      </c>
      <c r="E27" s="94">
        <v>3094203.61</v>
      </c>
      <c r="F27" s="94">
        <v>3324773.81</v>
      </c>
      <c r="G27" s="94">
        <v>3607831.95</v>
      </c>
      <c r="H27" s="94">
        <v>3763513.93</v>
      </c>
    </row>
    <row r="28" spans="1:8" x14ac:dyDescent="0.25">
      <c r="A28" s="8"/>
      <c r="B28" s="8">
        <v>32</v>
      </c>
      <c r="C28" s="8" t="s">
        <v>27</v>
      </c>
      <c r="D28" s="168">
        <v>438343.29</v>
      </c>
      <c r="E28" s="94">
        <v>467624.54</v>
      </c>
      <c r="F28" s="94">
        <v>475040.43</v>
      </c>
      <c r="G28" s="94">
        <v>483170.13</v>
      </c>
      <c r="H28" s="94">
        <v>485876.13</v>
      </c>
    </row>
    <row r="29" spans="1:8" x14ac:dyDescent="0.25">
      <c r="A29" s="8"/>
      <c r="B29" s="8">
        <v>34</v>
      </c>
      <c r="C29" s="8" t="s">
        <v>114</v>
      </c>
      <c r="D29" s="168">
        <v>38.85</v>
      </c>
      <c r="E29" s="94">
        <v>40</v>
      </c>
      <c r="F29" s="94">
        <v>0</v>
      </c>
      <c r="G29" s="94">
        <v>0</v>
      </c>
      <c r="H29" s="94">
        <v>0</v>
      </c>
    </row>
    <row r="30" spans="1:8" x14ac:dyDescent="0.25">
      <c r="A30" s="8"/>
      <c r="B30" s="8">
        <v>37</v>
      </c>
      <c r="C30" s="8" t="s">
        <v>115</v>
      </c>
      <c r="D30" s="168">
        <v>101490.64</v>
      </c>
      <c r="E30" s="94">
        <v>98600</v>
      </c>
      <c r="F30" s="94">
        <v>92500</v>
      </c>
      <c r="G30" s="94">
        <v>92500</v>
      </c>
      <c r="H30" s="94">
        <v>92500</v>
      </c>
    </row>
    <row r="31" spans="1:8" x14ac:dyDescent="0.25">
      <c r="A31" s="8"/>
      <c r="B31" s="8">
        <v>38</v>
      </c>
      <c r="C31" s="8" t="s">
        <v>137</v>
      </c>
      <c r="D31" s="168">
        <v>1732.29</v>
      </c>
      <c r="E31" s="94">
        <v>1768.5</v>
      </c>
      <c r="F31" s="94">
        <v>1800</v>
      </c>
      <c r="G31" s="94">
        <v>1800</v>
      </c>
      <c r="H31" s="94">
        <v>1800</v>
      </c>
    </row>
    <row r="32" spans="1:8" ht="34.5" customHeight="1" x14ac:dyDescent="0.25">
      <c r="A32" s="10">
        <v>4</v>
      </c>
      <c r="B32" s="11"/>
      <c r="C32" s="20" t="s">
        <v>16</v>
      </c>
      <c r="D32" s="196">
        <f>D33+D34</f>
        <v>74213.009999999995</v>
      </c>
      <c r="E32" s="100">
        <v>73832</v>
      </c>
      <c r="F32" s="100">
        <f>F33+F34</f>
        <v>144193.20000000001</v>
      </c>
      <c r="G32" s="100">
        <f t="shared" ref="G32:H32" si="3">G33+G34</f>
        <v>64000</v>
      </c>
      <c r="H32" s="100">
        <f t="shared" si="3"/>
        <v>134000</v>
      </c>
    </row>
    <row r="33" spans="1:8" ht="48" customHeight="1" x14ac:dyDescent="0.25">
      <c r="A33" s="12"/>
      <c r="B33" s="12">
        <v>42</v>
      </c>
      <c r="C33" s="21" t="s">
        <v>36</v>
      </c>
      <c r="D33" s="168">
        <v>31939.01</v>
      </c>
      <c r="E33" s="94">
        <v>51332</v>
      </c>
      <c r="F33" s="94">
        <v>104193.2</v>
      </c>
      <c r="G33" s="94">
        <v>40000</v>
      </c>
      <c r="H33" s="94">
        <v>110000</v>
      </c>
    </row>
    <row r="34" spans="1:8" ht="48" customHeight="1" x14ac:dyDescent="0.25">
      <c r="A34" s="12"/>
      <c r="B34" s="12">
        <v>45</v>
      </c>
      <c r="C34" s="21" t="s">
        <v>124</v>
      </c>
      <c r="D34" s="168">
        <v>42274</v>
      </c>
      <c r="E34" s="94">
        <v>22500</v>
      </c>
      <c r="F34" s="94">
        <v>40000</v>
      </c>
      <c r="G34" s="94">
        <v>24000</v>
      </c>
      <c r="H34" s="94">
        <v>24000</v>
      </c>
    </row>
  </sheetData>
  <mergeCells count="5">
    <mergeCell ref="A1:H1"/>
    <mergeCell ref="A3:H3"/>
    <mergeCell ref="A5:H5"/>
    <mergeCell ref="A7:H7"/>
    <mergeCell ref="A22:H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A4" workbookViewId="0">
      <selection activeCell="K36" sqref="K36"/>
    </sheetView>
  </sheetViews>
  <sheetFormatPr defaultRowHeight="15" x14ac:dyDescent="0.25"/>
  <cols>
    <col min="1" max="1" width="24.5703125" customWidth="1"/>
    <col min="2" max="2" width="8.42578125" bestFit="1" customWidth="1"/>
    <col min="3" max="3" width="5.42578125" bestFit="1" customWidth="1"/>
    <col min="4" max="4" width="25" style="102" customWidth="1"/>
    <col min="5" max="5" width="32.85546875" customWidth="1"/>
    <col min="6" max="6" width="25.28515625" style="102" customWidth="1"/>
    <col min="7" max="8" width="25.28515625" customWidth="1"/>
    <col min="10" max="10" width="10.140625" bestFit="1" customWidth="1"/>
    <col min="11" max="11" width="19" customWidth="1"/>
  </cols>
  <sheetData>
    <row r="1" spans="1:8" ht="48.75" customHeight="1" x14ac:dyDescent="0.25">
      <c r="A1" s="225" t="s">
        <v>136</v>
      </c>
      <c r="B1" s="225"/>
      <c r="C1" s="225"/>
      <c r="D1" s="225"/>
      <c r="E1" s="225"/>
      <c r="F1" s="225"/>
      <c r="G1" s="225"/>
      <c r="H1" s="225"/>
    </row>
    <row r="2" spans="1:8" ht="18" customHeight="1" x14ac:dyDescent="0.25">
      <c r="A2" s="3"/>
      <c r="B2" s="3"/>
      <c r="C2" s="3"/>
      <c r="D2" s="96"/>
      <c r="E2" s="19"/>
      <c r="F2" s="96"/>
      <c r="G2" s="3"/>
      <c r="H2" s="3"/>
    </row>
    <row r="3" spans="1:8" ht="15.75" x14ac:dyDescent="0.25">
      <c r="A3" s="225" t="s">
        <v>24</v>
      </c>
      <c r="B3" s="225"/>
      <c r="C3" s="225"/>
      <c r="D3" s="225"/>
      <c r="E3" s="225"/>
      <c r="F3" s="225"/>
      <c r="G3" s="240"/>
      <c r="H3" s="240"/>
    </row>
    <row r="4" spans="1:8" ht="18" x14ac:dyDescent="0.25">
      <c r="A4" s="3"/>
      <c r="B4" s="3"/>
      <c r="C4" s="3"/>
      <c r="D4" s="96"/>
      <c r="E4" s="19"/>
      <c r="F4" s="96"/>
      <c r="G4" s="4"/>
      <c r="H4" s="4"/>
    </row>
    <row r="5" spans="1:8" ht="18" customHeight="1" x14ac:dyDescent="0.25">
      <c r="A5" s="225" t="s">
        <v>7</v>
      </c>
      <c r="B5" s="226"/>
      <c r="C5" s="226"/>
      <c r="D5" s="226"/>
      <c r="E5" s="226"/>
      <c r="F5" s="226"/>
      <c r="G5" s="226"/>
      <c r="H5" s="226"/>
    </row>
    <row r="6" spans="1:8" ht="18" x14ac:dyDescent="0.25">
      <c r="A6" s="3"/>
      <c r="B6" s="3"/>
      <c r="C6" s="3"/>
      <c r="D6" s="96"/>
      <c r="E6" s="19"/>
      <c r="F6" s="96"/>
      <c r="G6" s="4"/>
      <c r="H6" s="4"/>
    </row>
    <row r="7" spans="1:8" ht="15.75" x14ac:dyDescent="0.25">
      <c r="A7" s="225" t="s">
        <v>90</v>
      </c>
      <c r="B7" s="247"/>
      <c r="C7" s="247"/>
      <c r="D7" s="247"/>
      <c r="E7" s="247"/>
      <c r="F7" s="247"/>
      <c r="G7" s="247"/>
      <c r="H7" s="247"/>
    </row>
    <row r="8" spans="1:8" ht="18" x14ac:dyDescent="0.25">
      <c r="A8" s="3"/>
      <c r="B8" s="3"/>
      <c r="C8" s="3"/>
      <c r="D8" s="96"/>
      <c r="E8" s="19"/>
      <c r="F8" s="96"/>
      <c r="G8" s="4"/>
      <c r="H8" s="4"/>
    </row>
    <row r="9" spans="1:8" ht="25.5" customHeight="1" x14ac:dyDescent="0.25">
      <c r="A9" s="260" t="s">
        <v>81</v>
      </c>
      <c r="B9" s="261"/>
      <c r="C9" s="262"/>
      <c r="D9" s="17" t="s">
        <v>132</v>
      </c>
      <c r="E9" s="17" t="s">
        <v>133</v>
      </c>
      <c r="F9" s="17" t="s">
        <v>134</v>
      </c>
      <c r="G9" s="17" t="s">
        <v>122</v>
      </c>
      <c r="H9" s="17" t="s">
        <v>135</v>
      </c>
    </row>
    <row r="10" spans="1:8" ht="15.75" customHeight="1" x14ac:dyDescent="0.25">
      <c r="A10" s="257" t="s">
        <v>0</v>
      </c>
      <c r="B10" s="258"/>
      <c r="C10" s="259"/>
      <c r="D10" s="99">
        <v>3291714.55</v>
      </c>
      <c r="E10" s="213">
        <f>E11+E13+E15+E17</f>
        <v>3706749.5500000003</v>
      </c>
      <c r="F10" s="199">
        <f>F11+F13+F17+F21</f>
        <v>4031815.94</v>
      </c>
      <c r="G10" s="199">
        <f>G11+G13+G17+G21</f>
        <v>4249302.08</v>
      </c>
      <c r="H10" s="199">
        <f>H11+H13+H17+H21</f>
        <v>4477690.0599999996</v>
      </c>
    </row>
    <row r="11" spans="1:8" x14ac:dyDescent="0.25">
      <c r="A11" s="248" t="s">
        <v>86</v>
      </c>
      <c r="B11" s="249"/>
      <c r="C11" s="250"/>
      <c r="D11" s="94">
        <v>493382.16</v>
      </c>
      <c r="E11" s="94">
        <v>488113.23</v>
      </c>
      <c r="F11" s="155">
        <v>566586.57999999996</v>
      </c>
      <c r="G11" s="155">
        <v>505384.58</v>
      </c>
      <c r="H11" s="155">
        <v>575384.57999999996</v>
      </c>
    </row>
    <row r="12" spans="1:8" x14ac:dyDescent="0.25">
      <c r="A12" s="251" t="s">
        <v>87</v>
      </c>
      <c r="B12" s="252"/>
      <c r="C12" s="253"/>
      <c r="D12" s="94">
        <v>493382.16</v>
      </c>
      <c r="E12" s="94">
        <v>488113.23</v>
      </c>
      <c r="F12" s="155">
        <v>566586.57999999996</v>
      </c>
      <c r="G12" s="155">
        <v>505384.58</v>
      </c>
      <c r="H12" s="155">
        <v>575384.57999999996</v>
      </c>
    </row>
    <row r="13" spans="1:8" x14ac:dyDescent="0.25">
      <c r="A13" s="263" t="s">
        <v>116</v>
      </c>
      <c r="B13" s="264"/>
      <c r="C13" s="265"/>
      <c r="D13" s="93">
        <v>34223.97</v>
      </c>
      <c r="E13" s="94">
        <v>21575</v>
      </c>
      <c r="F13" s="155">
        <v>20000</v>
      </c>
      <c r="G13" s="155">
        <f t="shared" ref="G13:G22" si="0">G30</f>
        <v>20000</v>
      </c>
      <c r="H13" s="155">
        <f t="shared" ref="H13:H22" si="1">H30</f>
        <v>20000</v>
      </c>
    </row>
    <row r="14" spans="1:8" x14ac:dyDescent="0.25">
      <c r="A14" s="135" t="s">
        <v>89</v>
      </c>
      <c r="B14" s="136"/>
      <c r="C14" s="137"/>
      <c r="D14" s="93">
        <v>34223.97</v>
      </c>
      <c r="E14" s="94">
        <v>21575</v>
      </c>
      <c r="F14" s="155">
        <v>20000</v>
      </c>
      <c r="G14" s="155">
        <f t="shared" si="0"/>
        <v>20000</v>
      </c>
      <c r="H14" s="155">
        <f t="shared" si="1"/>
        <v>20000</v>
      </c>
    </row>
    <row r="15" spans="1:8" ht="20.25" customHeight="1" x14ac:dyDescent="0.25">
      <c r="A15" s="248" t="s">
        <v>108</v>
      </c>
      <c r="B15" s="249"/>
      <c r="C15" s="250"/>
      <c r="D15" s="94">
        <v>146.80000000000001</v>
      </c>
      <c r="E15" s="94">
        <v>0</v>
      </c>
      <c r="F15" s="155">
        <v>0</v>
      </c>
      <c r="G15" s="155">
        <f t="shared" si="0"/>
        <v>0</v>
      </c>
      <c r="H15" s="155">
        <f t="shared" si="1"/>
        <v>0</v>
      </c>
    </row>
    <row r="16" spans="1:8" ht="18.75" customHeight="1" x14ac:dyDescent="0.25">
      <c r="A16" s="266" t="s">
        <v>109</v>
      </c>
      <c r="B16" s="267"/>
      <c r="C16" s="268"/>
      <c r="D16" s="94">
        <v>146.80000000000001</v>
      </c>
      <c r="E16" s="94">
        <v>0</v>
      </c>
      <c r="F16" s="155">
        <v>0</v>
      </c>
      <c r="G16" s="155">
        <f t="shared" si="0"/>
        <v>0</v>
      </c>
      <c r="H16" s="155">
        <f t="shared" si="1"/>
        <v>0</v>
      </c>
    </row>
    <row r="17" spans="1:10" x14ac:dyDescent="0.25">
      <c r="A17" s="269" t="s">
        <v>110</v>
      </c>
      <c r="B17" s="270"/>
      <c r="C17" s="271"/>
      <c r="D17" s="94">
        <v>2758020.34</v>
      </c>
      <c r="E17" s="94">
        <f>E18+E19+E20</f>
        <v>3197061.3200000003</v>
      </c>
      <c r="F17" s="155">
        <f>F18+F19+F20</f>
        <v>3438529.36</v>
      </c>
      <c r="G17" s="155">
        <f>+G19+G20+G18</f>
        <v>3723817.5</v>
      </c>
      <c r="H17" s="155">
        <f>+H19+H20+H18</f>
        <v>3882205.48</v>
      </c>
    </row>
    <row r="18" spans="1:10" ht="24.75" customHeight="1" x14ac:dyDescent="0.25">
      <c r="A18" s="272" t="s">
        <v>147</v>
      </c>
      <c r="B18" s="273"/>
      <c r="C18" s="274"/>
      <c r="D18" s="94"/>
      <c r="E18" s="94">
        <v>36198.74</v>
      </c>
      <c r="F18" s="155">
        <v>9392.5</v>
      </c>
      <c r="G18" s="155">
        <v>9392.5</v>
      </c>
      <c r="H18" s="155">
        <v>9392.5</v>
      </c>
    </row>
    <row r="19" spans="1:10" x14ac:dyDescent="0.25">
      <c r="A19" s="251" t="s">
        <v>148</v>
      </c>
      <c r="B19" s="252"/>
      <c r="C19" s="253"/>
      <c r="D19" s="94">
        <v>103536.9</v>
      </c>
      <c r="E19" s="94">
        <v>207326.17</v>
      </c>
      <c r="F19" s="155">
        <f>9392.5+264746.06+46719.9-9392.5</f>
        <v>311465.96000000002</v>
      </c>
      <c r="G19" s="155">
        <f t="shared" ref="G19:H19" si="2">9392.5+264746.06+46719.9-9392.5</f>
        <v>311465.96000000002</v>
      </c>
      <c r="H19" s="155">
        <f t="shared" si="2"/>
        <v>311465.96000000002</v>
      </c>
    </row>
    <row r="20" spans="1:10" ht="24.75" customHeight="1" x14ac:dyDescent="0.25">
      <c r="A20" s="266" t="s">
        <v>149</v>
      </c>
      <c r="B20" s="267"/>
      <c r="C20" s="268"/>
      <c r="D20" s="94">
        <v>2654483.44</v>
      </c>
      <c r="E20" s="94">
        <v>2953536.41</v>
      </c>
      <c r="F20" s="155">
        <f>3116013.4+1657.5</f>
        <v>3117670.9</v>
      </c>
      <c r="G20" s="155">
        <f>G37</f>
        <v>3402959.04</v>
      </c>
      <c r="H20" s="155">
        <f>3559689.52+1657.5</f>
        <v>3561347.02</v>
      </c>
    </row>
    <row r="21" spans="1:10" x14ac:dyDescent="0.25">
      <c r="A21" s="269" t="s">
        <v>118</v>
      </c>
      <c r="B21" s="270"/>
      <c r="C21" s="271"/>
      <c r="D21" s="94">
        <v>5941.28</v>
      </c>
      <c r="E21" s="94">
        <v>80</v>
      </c>
      <c r="F21" s="155">
        <v>6700</v>
      </c>
      <c r="G21" s="155">
        <f t="shared" si="0"/>
        <v>100</v>
      </c>
      <c r="H21" s="155">
        <f t="shared" si="1"/>
        <v>100</v>
      </c>
    </row>
    <row r="22" spans="1:10" x14ac:dyDescent="0.25">
      <c r="A22" s="142" t="s">
        <v>117</v>
      </c>
      <c r="B22" s="133"/>
      <c r="C22" s="134"/>
      <c r="D22" s="94">
        <v>5941.28</v>
      </c>
      <c r="E22" s="146">
        <v>80</v>
      </c>
      <c r="F22" s="155">
        <v>6700</v>
      </c>
      <c r="G22" s="155">
        <f t="shared" si="0"/>
        <v>100</v>
      </c>
      <c r="H22" s="155">
        <f t="shared" si="1"/>
        <v>100</v>
      </c>
    </row>
    <row r="23" spans="1:10" x14ac:dyDescent="0.25">
      <c r="A23" s="144"/>
      <c r="B23" s="143"/>
      <c r="C23" s="143"/>
      <c r="D23" s="140"/>
      <c r="E23" s="145"/>
      <c r="F23" s="165"/>
      <c r="G23" s="165"/>
      <c r="H23" s="165"/>
    </row>
    <row r="24" spans="1:10" ht="15.75" x14ac:dyDescent="0.25">
      <c r="A24" s="225" t="s">
        <v>91</v>
      </c>
      <c r="B24" s="247"/>
      <c r="C24" s="247"/>
      <c r="D24" s="247"/>
      <c r="E24" s="247"/>
      <c r="F24" s="247"/>
      <c r="G24" s="247"/>
      <c r="H24" s="247"/>
    </row>
    <row r="25" spans="1:10" ht="18" x14ac:dyDescent="0.25">
      <c r="A25" s="3"/>
      <c r="B25" s="3"/>
      <c r="C25" s="3"/>
      <c r="D25" s="96"/>
      <c r="E25" s="19"/>
      <c r="F25" s="96"/>
      <c r="G25" s="4"/>
      <c r="H25" s="4"/>
    </row>
    <row r="26" spans="1:10" ht="25.5" x14ac:dyDescent="0.25">
      <c r="A26" s="254" t="s">
        <v>81</v>
      </c>
      <c r="B26" s="255"/>
      <c r="C26" s="256"/>
      <c r="D26" s="17" t="s">
        <v>132</v>
      </c>
      <c r="E26" s="17" t="s">
        <v>133</v>
      </c>
      <c r="F26" s="17" t="s">
        <v>134</v>
      </c>
      <c r="G26" s="17" t="s">
        <v>122</v>
      </c>
      <c r="H26" s="17" t="s">
        <v>135</v>
      </c>
    </row>
    <row r="27" spans="1:10" ht="15.75" customHeight="1" x14ac:dyDescent="0.25">
      <c r="A27" s="257" t="s">
        <v>1</v>
      </c>
      <c r="B27" s="258"/>
      <c r="C27" s="259"/>
      <c r="D27" s="200">
        <f>D28+D30+D32+D34+D38+D40+1123.33</f>
        <v>3266581.59</v>
      </c>
      <c r="E27" s="200">
        <f>E28+E30+E32+E34+E38+E40</f>
        <v>3736058.6500000004</v>
      </c>
      <c r="F27" s="200">
        <f t="shared" ref="F27:H27" si="3">F28+F30+F32+F34+F38+F40</f>
        <v>4038307.44</v>
      </c>
      <c r="G27" s="200">
        <f t="shared" si="3"/>
        <v>4249302.08</v>
      </c>
      <c r="H27" s="200">
        <f t="shared" si="3"/>
        <v>4477690.0599999996</v>
      </c>
    </row>
    <row r="28" spans="1:10" x14ac:dyDescent="0.25">
      <c r="A28" s="248" t="s">
        <v>86</v>
      </c>
      <c r="B28" s="249"/>
      <c r="C28" s="250"/>
      <c r="D28" s="169">
        <v>444772.07</v>
      </c>
      <c r="E28" s="138">
        <v>488103.23</v>
      </c>
      <c r="F28" s="138">
        <v>566586.57999999996</v>
      </c>
      <c r="G28" s="138">
        <v>505384.58</v>
      </c>
      <c r="H28" s="138">
        <v>575384.57999999996</v>
      </c>
      <c r="J28" s="47"/>
    </row>
    <row r="29" spans="1:10" x14ac:dyDescent="0.25">
      <c r="A29" s="251" t="s">
        <v>87</v>
      </c>
      <c r="B29" s="252"/>
      <c r="C29" s="253"/>
      <c r="D29" s="169">
        <v>444772.07</v>
      </c>
      <c r="E29" s="138">
        <v>488203.23</v>
      </c>
      <c r="F29" s="138">
        <v>566586.57999999996</v>
      </c>
      <c r="G29" s="138">
        <v>505384.58</v>
      </c>
      <c r="H29" s="138">
        <v>575384.57999999996</v>
      </c>
    </row>
    <row r="30" spans="1:10" x14ac:dyDescent="0.25">
      <c r="A30" s="248" t="s">
        <v>88</v>
      </c>
      <c r="B30" s="249"/>
      <c r="C30" s="250"/>
      <c r="D30" s="169">
        <f>D31</f>
        <v>9372.9699999999993</v>
      </c>
      <c r="E30" s="95">
        <v>21575</v>
      </c>
      <c r="F30" s="95">
        <v>20000</v>
      </c>
      <c r="G30" s="95">
        <v>20000</v>
      </c>
      <c r="H30" s="95">
        <v>20000</v>
      </c>
    </row>
    <row r="31" spans="1:10" x14ac:dyDescent="0.25">
      <c r="A31" s="251" t="s">
        <v>89</v>
      </c>
      <c r="B31" s="252"/>
      <c r="C31" s="253"/>
      <c r="D31" s="169">
        <v>9372.9699999999993</v>
      </c>
      <c r="E31" s="95">
        <v>21575</v>
      </c>
      <c r="F31" s="95">
        <v>20000</v>
      </c>
      <c r="G31" s="95">
        <v>20000</v>
      </c>
      <c r="H31" s="95">
        <v>20000</v>
      </c>
    </row>
    <row r="32" spans="1:10" x14ac:dyDescent="0.25">
      <c r="A32" s="248" t="s">
        <v>108</v>
      </c>
      <c r="B32" s="249"/>
      <c r="C32" s="250"/>
      <c r="D32" s="169">
        <v>146.80000000000001</v>
      </c>
      <c r="E32" s="95">
        <v>0</v>
      </c>
      <c r="F32" s="95">
        <v>0</v>
      </c>
      <c r="G32" s="95">
        <v>0</v>
      </c>
      <c r="H32" s="95">
        <v>0</v>
      </c>
    </row>
    <row r="33" spans="1:8" x14ac:dyDescent="0.25">
      <c r="A33" s="251" t="s">
        <v>109</v>
      </c>
      <c r="B33" s="252"/>
      <c r="C33" s="253"/>
      <c r="D33" s="169">
        <v>146.80000000000001</v>
      </c>
      <c r="E33" s="95">
        <v>0</v>
      </c>
      <c r="F33" s="95">
        <v>0</v>
      </c>
      <c r="G33" s="95">
        <v>0</v>
      </c>
      <c r="H33" s="95">
        <v>0</v>
      </c>
    </row>
    <row r="34" spans="1:8" x14ac:dyDescent="0.25">
      <c r="A34" s="248" t="s">
        <v>110</v>
      </c>
      <c r="B34" s="249"/>
      <c r="C34" s="250"/>
      <c r="D34" s="169">
        <f>D35+D36+D37</f>
        <v>2788307.16</v>
      </c>
      <c r="E34" s="95">
        <f>E35+E36+E37</f>
        <v>3197061.3200000003</v>
      </c>
      <c r="F34" s="95">
        <f>F35+F36+F37</f>
        <v>3438529.36</v>
      </c>
      <c r="G34" s="95">
        <f>G35+G36+G37</f>
        <v>3723817.5</v>
      </c>
      <c r="H34" s="95">
        <f t="shared" ref="G34:H34" si="4">H35+H36+H37</f>
        <v>3882205.48</v>
      </c>
    </row>
    <row r="35" spans="1:8" ht="25.5" customHeight="1" x14ac:dyDescent="0.25">
      <c r="A35" s="272" t="s">
        <v>147</v>
      </c>
      <c r="B35" s="273"/>
      <c r="C35" s="274"/>
      <c r="D35" s="169">
        <v>21490.74</v>
      </c>
      <c r="E35" s="95">
        <v>36198.74</v>
      </c>
      <c r="F35" s="95">
        <v>9392.5</v>
      </c>
      <c r="G35" s="95">
        <v>9392.5</v>
      </c>
      <c r="H35" s="95">
        <v>9392.5</v>
      </c>
    </row>
    <row r="36" spans="1:8" x14ac:dyDescent="0.25">
      <c r="A36" s="251" t="s">
        <v>148</v>
      </c>
      <c r="B36" s="252"/>
      <c r="C36" s="253"/>
      <c r="D36" s="169">
        <v>129787.22</v>
      </c>
      <c r="E36" s="95">
        <v>207326.17</v>
      </c>
      <c r="F36" s="95">
        <v>311465.96000000002</v>
      </c>
      <c r="G36" s="95">
        <v>311465.96000000002</v>
      </c>
      <c r="H36" s="95">
        <v>311465.96000000002</v>
      </c>
    </row>
    <row r="37" spans="1:8" ht="30" customHeight="1" x14ac:dyDescent="0.25">
      <c r="A37" s="266" t="s">
        <v>149</v>
      </c>
      <c r="B37" s="267"/>
      <c r="C37" s="268"/>
      <c r="D37" s="169">
        <v>2637029.2000000002</v>
      </c>
      <c r="E37" s="95">
        <v>2953536.41</v>
      </c>
      <c r="F37" s="95">
        <v>3117670.9</v>
      </c>
      <c r="G37" s="95">
        <v>3402959.04</v>
      </c>
      <c r="H37" s="95">
        <v>3561347.02</v>
      </c>
    </row>
    <row r="38" spans="1:8" x14ac:dyDescent="0.25">
      <c r="A38" s="269" t="s">
        <v>118</v>
      </c>
      <c r="B38" s="270"/>
      <c r="C38" s="271"/>
      <c r="D38" s="94">
        <f>5941.28</f>
        <v>5941.28</v>
      </c>
      <c r="E38" s="146">
        <v>80</v>
      </c>
      <c r="F38" s="146">
        <v>6700</v>
      </c>
      <c r="G38" s="146">
        <v>100</v>
      </c>
      <c r="H38" s="146">
        <v>100</v>
      </c>
    </row>
    <row r="39" spans="1:8" x14ac:dyDescent="0.25">
      <c r="A39" s="251" t="s">
        <v>119</v>
      </c>
      <c r="B39" s="252"/>
      <c r="C39" s="253"/>
      <c r="D39" s="169">
        <v>5941.28</v>
      </c>
      <c r="E39" s="95">
        <v>80</v>
      </c>
      <c r="F39" s="95">
        <v>6700</v>
      </c>
      <c r="G39" s="95">
        <v>100</v>
      </c>
      <c r="H39" s="95">
        <v>100</v>
      </c>
    </row>
    <row r="40" spans="1:8" x14ac:dyDescent="0.25">
      <c r="A40" s="248" t="s">
        <v>120</v>
      </c>
      <c r="B40" s="249"/>
      <c r="C40" s="250"/>
      <c r="D40" s="169">
        <v>16917.98</v>
      </c>
      <c r="E40" s="95">
        <v>29239.1</v>
      </c>
      <c r="F40" s="95">
        <v>6491.5</v>
      </c>
      <c r="G40" s="95">
        <v>0</v>
      </c>
      <c r="H40" s="95">
        <v>0</v>
      </c>
    </row>
    <row r="41" spans="1:8" x14ac:dyDescent="0.25">
      <c r="A41" s="251" t="s">
        <v>121</v>
      </c>
      <c r="B41" s="252"/>
      <c r="C41" s="253"/>
      <c r="D41" s="169">
        <v>16917.98</v>
      </c>
      <c r="E41" s="95">
        <v>29239.1</v>
      </c>
      <c r="F41" s="95">
        <v>6491.5</v>
      </c>
      <c r="G41" s="95">
        <v>0</v>
      </c>
      <c r="H41" s="95">
        <v>0</v>
      </c>
    </row>
    <row r="43" spans="1:8" x14ac:dyDescent="0.25">
      <c r="E43" s="102"/>
      <c r="F43"/>
    </row>
    <row r="44" spans="1:8" x14ac:dyDescent="0.25">
      <c r="E44" s="102"/>
    </row>
    <row r="45" spans="1:8" x14ac:dyDescent="0.25">
      <c r="E45" s="102"/>
    </row>
    <row r="46" spans="1:8" x14ac:dyDescent="0.25">
      <c r="E46" s="102"/>
    </row>
    <row r="47" spans="1:8" x14ac:dyDescent="0.25">
      <c r="E47" s="102"/>
    </row>
    <row r="48" spans="1:8" x14ac:dyDescent="0.25">
      <c r="E48" s="102"/>
      <c r="F48"/>
    </row>
    <row r="49" spans="5:6" x14ac:dyDescent="0.25">
      <c r="E49" s="102"/>
      <c r="F49"/>
    </row>
    <row r="50" spans="5:6" x14ac:dyDescent="0.25">
      <c r="E50" s="102"/>
      <c r="F50"/>
    </row>
    <row r="51" spans="5:6" x14ac:dyDescent="0.25">
      <c r="E51" s="102"/>
      <c r="F51"/>
    </row>
    <row r="52" spans="5:6" x14ac:dyDescent="0.25">
      <c r="E52" s="102"/>
      <c r="F52"/>
    </row>
    <row r="53" spans="5:6" x14ac:dyDescent="0.25">
      <c r="E53" s="102"/>
      <c r="F53"/>
    </row>
    <row r="54" spans="5:6" x14ac:dyDescent="0.25">
      <c r="E54" s="102"/>
      <c r="F54"/>
    </row>
    <row r="55" spans="5:6" x14ac:dyDescent="0.25">
      <c r="E55" s="102"/>
      <c r="F55"/>
    </row>
    <row r="56" spans="5:6" x14ac:dyDescent="0.25">
      <c r="E56" s="102"/>
      <c r="F56"/>
    </row>
  </sheetData>
  <mergeCells count="33">
    <mergeCell ref="A19:C19"/>
    <mergeCell ref="A38:C38"/>
    <mergeCell ref="A39:C39"/>
    <mergeCell ref="A40:C40"/>
    <mergeCell ref="A41:C41"/>
    <mergeCell ref="A32:C32"/>
    <mergeCell ref="A33:C33"/>
    <mergeCell ref="A34:C34"/>
    <mergeCell ref="A36:C36"/>
    <mergeCell ref="A37:C37"/>
    <mergeCell ref="A35:C35"/>
    <mergeCell ref="A7:H7"/>
    <mergeCell ref="A24:H24"/>
    <mergeCell ref="A1:H1"/>
    <mergeCell ref="A3:H3"/>
    <mergeCell ref="A5:H5"/>
    <mergeCell ref="A9:C9"/>
    <mergeCell ref="A10:C10"/>
    <mergeCell ref="A11:C11"/>
    <mergeCell ref="A12:C12"/>
    <mergeCell ref="A13:C13"/>
    <mergeCell ref="A15:C15"/>
    <mergeCell ref="A16:C16"/>
    <mergeCell ref="A17:C17"/>
    <mergeCell ref="A20:C20"/>
    <mergeCell ref="A21:C21"/>
    <mergeCell ref="A18:C18"/>
    <mergeCell ref="A30:C30"/>
    <mergeCell ref="A31:C31"/>
    <mergeCell ref="A26:C26"/>
    <mergeCell ref="A27:C27"/>
    <mergeCell ref="A28:C28"/>
    <mergeCell ref="A29:C29"/>
  </mergeCells>
  <pageMargins left="0.25" right="0.25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F22" sqref="F22"/>
    </sheetView>
  </sheetViews>
  <sheetFormatPr defaultRowHeight="15" x14ac:dyDescent="0.25"/>
  <cols>
    <col min="1" max="1" width="37.7109375" customWidth="1"/>
    <col min="2" max="2" width="23.140625" customWidth="1"/>
    <col min="3" max="3" width="26.140625" customWidth="1"/>
    <col min="4" max="6" width="25.28515625" customWidth="1"/>
  </cols>
  <sheetData>
    <row r="1" spans="1:6" ht="42" customHeight="1" x14ac:dyDescent="0.25">
      <c r="A1" s="225" t="s">
        <v>131</v>
      </c>
      <c r="B1" s="225"/>
      <c r="C1" s="225"/>
      <c r="D1" s="225"/>
      <c r="E1" s="225"/>
      <c r="F1" s="225"/>
    </row>
    <row r="2" spans="1:6" ht="18" customHeight="1" x14ac:dyDescent="0.25">
      <c r="A2" s="3"/>
      <c r="B2" s="19"/>
      <c r="C2" s="19"/>
      <c r="D2" s="3"/>
      <c r="E2" s="3"/>
      <c r="F2" s="3"/>
    </row>
    <row r="3" spans="1:6" ht="15.75" x14ac:dyDescent="0.25">
      <c r="A3" s="225" t="s">
        <v>24</v>
      </c>
      <c r="B3" s="225"/>
      <c r="C3" s="225"/>
      <c r="D3" s="225"/>
      <c r="E3" s="240"/>
      <c r="F3" s="240"/>
    </row>
    <row r="4" spans="1:6" ht="18" x14ac:dyDescent="0.25">
      <c r="A4" s="3"/>
      <c r="B4" s="19"/>
      <c r="C4" s="19"/>
      <c r="D4" s="3"/>
      <c r="E4" s="4"/>
      <c r="F4" s="4"/>
    </row>
    <row r="5" spans="1:6" ht="18" customHeight="1" x14ac:dyDescent="0.25">
      <c r="A5" s="225" t="s">
        <v>7</v>
      </c>
      <c r="B5" s="225"/>
      <c r="C5" s="225"/>
      <c r="D5" s="226"/>
      <c r="E5" s="226"/>
      <c r="F5" s="226"/>
    </row>
    <row r="6" spans="1:6" ht="18" x14ac:dyDescent="0.25">
      <c r="A6" s="3"/>
      <c r="B6" s="19"/>
      <c r="C6" s="19"/>
      <c r="D6" s="3"/>
      <c r="E6" s="4"/>
      <c r="F6" s="4"/>
    </row>
    <row r="7" spans="1:6" ht="15.75" x14ac:dyDescent="0.25">
      <c r="A7" s="225" t="s">
        <v>17</v>
      </c>
      <c r="B7" s="225"/>
      <c r="C7" s="225"/>
      <c r="D7" s="247"/>
      <c r="E7" s="247"/>
      <c r="F7" s="247"/>
    </row>
    <row r="8" spans="1:6" ht="18" x14ac:dyDescent="0.25">
      <c r="A8" s="3"/>
      <c r="B8" s="19"/>
      <c r="C8" s="19"/>
      <c r="D8" s="3"/>
      <c r="E8" s="4"/>
      <c r="F8" s="4"/>
    </row>
    <row r="9" spans="1:6" ht="25.5" x14ac:dyDescent="0.25">
      <c r="A9" s="17" t="s">
        <v>18</v>
      </c>
      <c r="B9" s="17" t="s">
        <v>132</v>
      </c>
      <c r="C9" s="17" t="s">
        <v>133</v>
      </c>
      <c r="D9" s="17" t="s">
        <v>134</v>
      </c>
      <c r="E9" s="17" t="s">
        <v>122</v>
      </c>
      <c r="F9" s="17" t="s">
        <v>135</v>
      </c>
    </row>
    <row r="10" spans="1:6" s="139" customFormat="1" ht="15.75" customHeight="1" x14ac:dyDescent="0.25">
      <c r="A10" s="204" t="s">
        <v>19</v>
      </c>
      <c r="B10" s="99">
        <v>3266581.59</v>
      </c>
      <c r="C10" s="99">
        <v>3736068.65</v>
      </c>
      <c r="D10" s="99">
        <v>4038307.44</v>
      </c>
      <c r="E10" s="99">
        <v>4249302.08</v>
      </c>
      <c r="F10" s="99">
        <v>4477690.0599999996</v>
      </c>
    </row>
    <row r="11" spans="1:6" ht="15.75" customHeight="1" x14ac:dyDescent="0.25">
      <c r="A11" s="7" t="s">
        <v>49</v>
      </c>
      <c r="B11" s="94">
        <v>3084459.28</v>
      </c>
      <c r="C11" s="94">
        <f t="shared" ref="C11:F12" si="0">C10-C13</f>
        <v>3542578.65</v>
      </c>
      <c r="D11" s="93">
        <f>D10-D13</f>
        <v>3844257.44</v>
      </c>
      <c r="E11" s="93">
        <f t="shared" si="0"/>
        <v>4055252.08</v>
      </c>
      <c r="F11" s="93">
        <f t="shared" si="0"/>
        <v>4283640.0599999996</v>
      </c>
    </row>
    <row r="12" spans="1:6" x14ac:dyDescent="0.25">
      <c r="A12" s="13" t="s">
        <v>50</v>
      </c>
      <c r="B12" s="94">
        <f>3084459.28</f>
        <v>3084459.28</v>
      </c>
      <c r="C12" s="94">
        <f t="shared" si="0"/>
        <v>3542578.65</v>
      </c>
      <c r="D12" s="93">
        <f t="shared" si="0"/>
        <v>3844257.44</v>
      </c>
      <c r="E12" s="93">
        <f t="shared" si="0"/>
        <v>4055252.08</v>
      </c>
      <c r="F12" s="93">
        <f t="shared" si="0"/>
        <v>4283640.0599999996</v>
      </c>
    </row>
    <row r="13" spans="1:6" x14ac:dyDescent="0.25">
      <c r="A13" s="7" t="s">
        <v>51</v>
      </c>
      <c r="B13" s="94">
        <v>182122.31</v>
      </c>
      <c r="C13" s="94">
        <v>193490</v>
      </c>
      <c r="D13" s="94">
        <v>194050</v>
      </c>
      <c r="E13" s="94">
        <v>194050</v>
      </c>
      <c r="F13" s="94">
        <v>194050</v>
      </c>
    </row>
    <row r="14" spans="1:6" x14ac:dyDescent="0.25">
      <c r="C14" s="14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opLeftCell="A4" workbookViewId="0">
      <selection activeCell="A8" sqref="A8:I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225" t="s">
        <v>131</v>
      </c>
      <c r="B1" s="225"/>
      <c r="C1" s="225"/>
      <c r="D1" s="225"/>
      <c r="E1" s="225"/>
      <c r="F1" s="225"/>
      <c r="G1" s="225"/>
      <c r="H1" s="225"/>
      <c r="I1" s="225"/>
    </row>
    <row r="2" spans="1:9" ht="18" customHeight="1" x14ac:dyDescent="0.25">
      <c r="A2" s="3"/>
      <c r="B2" s="3"/>
      <c r="C2" s="3"/>
      <c r="D2" s="3"/>
      <c r="E2" s="19"/>
      <c r="F2" s="3"/>
      <c r="G2" s="19"/>
      <c r="H2" s="3"/>
      <c r="I2" s="3"/>
    </row>
    <row r="3" spans="1:9" ht="15.75" x14ac:dyDescent="0.25">
      <c r="A3" s="225" t="s">
        <v>24</v>
      </c>
      <c r="B3" s="225"/>
      <c r="C3" s="225"/>
      <c r="D3" s="225"/>
      <c r="E3" s="225"/>
      <c r="F3" s="225"/>
      <c r="G3" s="225"/>
      <c r="H3" s="240"/>
      <c r="I3" s="240"/>
    </row>
    <row r="4" spans="1:9" ht="18" x14ac:dyDescent="0.25">
      <c r="A4" s="3"/>
      <c r="B4" s="3"/>
      <c r="C4" s="3"/>
      <c r="D4" s="3"/>
      <c r="E4" s="19"/>
      <c r="F4" s="3"/>
      <c r="G4" s="19"/>
      <c r="H4" s="4"/>
      <c r="I4" s="4"/>
    </row>
    <row r="5" spans="1:9" ht="18" customHeight="1" x14ac:dyDescent="0.25">
      <c r="A5" s="225" t="s">
        <v>20</v>
      </c>
      <c r="B5" s="226"/>
      <c r="C5" s="226"/>
      <c r="D5" s="226"/>
      <c r="E5" s="226"/>
      <c r="F5" s="226"/>
      <c r="G5" s="226"/>
      <c r="H5" s="226"/>
      <c r="I5" s="226"/>
    </row>
    <row r="6" spans="1:9" ht="18" x14ac:dyDescent="0.25">
      <c r="A6" s="3"/>
      <c r="B6" s="3"/>
      <c r="C6" s="3"/>
      <c r="D6" s="3"/>
      <c r="E6" s="19"/>
      <c r="F6" s="3"/>
      <c r="G6" s="19"/>
      <c r="H6" s="4"/>
      <c r="I6" s="4"/>
    </row>
    <row r="7" spans="1:9" ht="25.5" x14ac:dyDescent="0.25">
      <c r="A7" s="17" t="s">
        <v>8</v>
      </c>
      <c r="B7" s="16" t="s">
        <v>9</v>
      </c>
      <c r="C7" s="16" t="s">
        <v>10</v>
      </c>
      <c r="D7" s="16" t="s">
        <v>37</v>
      </c>
      <c r="E7" s="17" t="s">
        <v>132</v>
      </c>
      <c r="F7" s="17" t="s">
        <v>133</v>
      </c>
      <c r="G7" s="17" t="s">
        <v>134</v>
      </c>
      <c r="H7" s="17" t="s">
        <v>122</v>
      </c>
      <c r="I7" s="17" t="s">
        <v>135</v>
      </c>
    </row>
    <row r="8" spans="1:9" ht="25.5" x14ac:dyDescent="0.25">
      <c r="A8" s="204">
        <v>8</v>
      </c>
      <c r="B8" s="204"/>
      <c r="C8" s="204"/>
      <c r="D8" s="204" t="s">
        <v>21</v>
      </c>
      <c r="E8" s="205">
        <v>0</v>
      </c>
      <c r="F8" s="206">
        <v>0</v>
      </c>
      <c r="G8" s="206">
        <v>0</v>
      </c>
      <c r="H8" s="206">
        <v>0</v>
      </c>
      <c r="I8" s="206">
        <v>0</v>
      </c>
    </row>
    <row r="9" spans="1:9" x14ac:dyDescent="0.25">
      <c r="A9" s="7"/>
      <c r="B9" s="12">
        <v>84</v>
      </c>
      <c r="C9" s="12"/>
      <c r="D9" s="12" t="s">
        <v>28</v>
      </c>
      <c r="E9" s="112">
        <v>0</v>
      </c>
      <c r="F9" s="6">
        <v>0</v>
      </c>
      <c r="G9" s="6">
        <v>0</v>
      </c>
      <c r="H9" s="6">
        <v>0</v>
      </c>
      <c r="I9" s="6">
        <v>0</v>
      </c>
    </row>
    <row r="10" spans="1:9" ht="25.5" x14ac:dyDescent="0.25">
      <c r="A10" s="8"/>
      <c r="B10" s="8"/>
      <c r="C10" s="9">
        <v>81</v>
      </c>
      <c r="D10" s="13" t="s">
        <v>29</v>
      </c>
      <c r="E10" s="112">
        <v>0</v>
      </c>
      <c r="F10" s="6">
        <v>0</v>
      </c>
      <c r="G10" s="6">
        <v>0</v>
      </c>
      <c r="H10" s="6">
        <v>0</v>
      </c>
      <c r="I10" s="6">
        <v>0</v>
      </c>
    </row>
    <row r="11" spans="1:9" ht="25.5" x14ac:dyDescent="0.25">
      <c r="A11" s="10">
        <v>5</v>
      </c>
      <c r="B11" s="11"/>
      <c r="C11" s="11"/>
      <c r="D11" s="20" t="s">
        <v>22</v>
      </c>
      <c r="E11" s="112">
        <v>0</v>
      </c>
      <c r="F11" s="6">
        <v>0</v>
      </c>
      <c r="G11" s="6">
        <v>0</v>
      </c>
      <c r="H11" s="6">
        <v>0</v>
      </c>
      <c r="I11" s="6">
        <v>0</v>
      </c>
    </row>
    <row r="12" spans="1:9" ht="25.5" x14ac:dyDescent="0.25">
      <c r="A12" s="12"/>
      <c r="B12" s="12">
        <v>54</v>
      </c>
      <c r="C12" s="12"/>
      <c r="D12" s="21" t="s">
        <v>30</v>
      </c>
      <c r="E12" s="112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12"/>
      <c r="B13" s="12"/>
      <c r="C13" s="9">
        <v>11</v>
      </c>
      <c r="D13" s="9" t="s">
        <v>12</v>
      </c>
      <c r="E13" s="112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12"/>
      <c r="B14" s="12"/>
      <c r="C14" s="9">
        <v>31</v>
      </c>
      <c r="D14" s="9" t="s">
        <v>31</v>
      </c>
      <c r="E14" s="112">
        <v>0</v>
      </c>
      <c r="F14" s="6">
        <v>0</v>
      </c>
      <c r="G14" s="6">
        <v>0</v>
      </c>
      <c r="H14" s="6">
        <v>0</v>
      </c>
      <c r="I14" s="6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5" sqref="E25"/>
    </sheetView>
  </sheetViews>
  <sheetFormatPr defaultRowHeight="15" x14ac:dyDescent="0.25"/>
  <cols>
    <col min="1" max="1" width="29.28515625" customWidth="1"/>
    <col min="2" max="2" width="16.7109375" customWidth="1"/>
    <col min="3" max="3" width="20.7109375" customWidth="1"/>
    <col min="4" max="4" width="20.5703125" customWidth="1"/>
    <col min="5" max="5" width="21.28515625" customWidth="1"/>
    <col min="6" max="6" width="20.5703125" customWidth="1"/>
  </cols>
  <sheetData>
    <row r="1" spans="1:6" ht="47.25" customHeight="1" x14ac:dyDescent="0.25">
      <c r="A1" s="225" t="s">
        <v>131</v>
      </c>
      <c r="B1" s="225"/>
      <c r="C1" s="225"/>
      <c r="D1" s="225"/>
      <c r="E1" s="225"/>
      <c r="F1" s="225"/>
    </row>
    <row r="2" spans="1:6" ht="18" x14ac:dyDescent="0.25">
      <c r="A2" s="19"/>
      <c r="B2" s="19"/>
      <c r="C2" s="19"/>
      <c r="D2" s="19"/>
      <c r="E2" s="19"/>
      <c r="F2" s="19"/>
    </row>
    <row r="3" spans="1:6" ht="15.75" customHeight="1" x14ac:dyDescent="0.25">
      <c r="A3" s="225" t="s">
        <v>24</v>
      </c>
      <c r="B3" s="225"/>
      <c r="C3" s="225"/>
      <c r="D3" s="225"/>
      <c r="E3" s="225"/>
      <c r="F3" s="225"/>
    </row>
    <row r="4" spans="1:6" ht="18" x14ac:dyDescent="0.25">
      <c r="A4" s="19"/>
      <c r="B4" s="19"/>
      <c r="C4" s="19"/>
      <c r="D4" s="19"/>
      <c r="E4" s="4"/>
      <c r="F4" s="4"/>
    </row>
    <row r="5" spans="1:6" ht="15.75" customHeight="1" x14ac:dyDescent="0.25">
      <c r="A5" s="225" t="s">
        <v>80</v>
      </c>
      <c r="B5" s="225"/>
      <c r="C5" s="225"/>
      <c r="D5" s="225"/>
      <c r="E5" s="225"/>
      <c r="F5" s="225"/>
    </row>
    <row r="6" spans="1:6" ht="18" x14ac:dyDescent="0.25">
      <c r="A6" s="19"/>
      <c r="B6" s="19"/>
      <c r="C6" s="19"/>
      <c r="D6" s="19"/>
      <c r="E6" s="4"/>
      <c r="F6" s="4"/>
    </row>
    <row r="7" spans="1:6" ht="25.5" x14ac:dyDescent="0.25">
      <c r="A7" s="110" t="s">
        <v>81</v>
      </c>
      <c r="B7" s="17" t="s">
        <v>132</v>
      </c>
      <c r="C7" s="17" t="s">
        <v>133</v>
      </c>
      <c r="D7" s="17" t="s">
        <v>134</v>
      </c>
      <c r="E7" s="17" t="s">
        <v>122</v>
      </c>
      <c r="F7" s="17" t="s">
        <v>135</v>
      </c>
    </row>
    <row r="8" spans="1:6" x14ac:dyDescent="0.25">
      <c r="A8" s="204" t="s">
        <v>82</v>
      </c>
      <c r="B8" s="207">
        <v>0</v>
      </c>
      <c r="C8" s="206">
        <v>0</v>
      </c>
      <c r="D8" s="206">
        <v>0</v>
      </c>
      <c r="E8" s="206">
        <v>0</v>
      </c>
      <c r="F8" s="206">
        <v>0</v>
      </c>
    </row>
    <row r="9" spans="1:6" ht="25.5" customHeight="1" x14ac:dyDescent="0.25">
      <c r="A9" s="7" t="s">
        <v>83</v>
      </c>
      <c r="B9" s="111">
        <v>0</v>
      </c>
      <c r="C9" s="6">
        <v>0</v>
      </c>
      <c r="D9" s="6">
        <v>0</v>
      </c>
      <c r="E9" s="6">
        <v>0</v>
      </c>
      <c r="F9" s="6">
        <v>0</v>
      </c>
    </row>
    <row r="10" spans="1:6" ht="24.75" customHeight="1" x14ac:dyDescent="0.25">
      <c r="A10" s="13" t="s">
        <v>84</v>
      </c>
      <c r="B10" s="111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13.5" customHeight="1" x14ac:dyDescent="0.25">
      <c r="A11" s="13"/>
      <c r="B11" s="111">
        <v>0</v>
      </c>
      <c r="C11" s="6">
        <v>0</v>
      </c>
      <c r="D11" s="6">
        <v>0</v>
      </c>
      <c r="E11" s="6">
        <v>0</v>
      </c>
      <c r="F11" s="6">
        <v>0</v>
      </c>
    </row>
    <row r="12" spans="1:6" ht="20.25" customHeight="1" x14ac:dyDescent="0.25">
      <c r="A12" s="7" t="s">
        <v>85</v>
      </c>
      <c r="B12" s="111">
        <v>0</v>
      </c>
      <c r="C12" s="6">
        <v>0</v>
      </c>
      <c r="D12" s="6">
        <v>0</v>
      </c>
      <c r="E12" s="6">
        <v>0</v>
      </c>
      <c r="F12" s="6">
        <v>0</v>
      </c>
    </row>
    <row r="13" spans="1:6" ht="18" customHeight="1" x14ac:dyDescent="0.25">
      <c r="A13" s="20" t="s">
        <v>86</v>
      </c>
      <c r="B13" s="111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 s="9" t="s">
        <v>87</v>
      </c>
      <c r="B14" s="111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25">
      <c r="A15" s="20" t="s">
        <v>88</v>
      </c>
      <c r="B15" s="111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 s="9" t="s">
        <v>89</v>
      </c>
      <c r="B16" s="111">
        <v>0</v>
      </c>
      <c r="C16" s="6">
        <v>0</v>
      </c>
      <c r="D16" s="6">
        <v>0</v>
      </c>
      <c r="E16" s="6">
        <v>0</v>
      </c>
      <c r="F16" s="6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workbookViewId="0">
      <selection activeCell="D123" sqref="D123"/>
    </sheetView>
  </sheetViews>
  <sheetFormatPr defaultRowHeight="15" x14ac:dyDescent="0.25"/>
  <cols>
    <col min="1" max="1" width="8.7109375" customWidth="1"/>
    <col min="2" max="2" width="8.42578125" bestFit="1" customWidth="1"/>
    <col min="3" max="3" width="8.7109375" customWidth="1"/>
    <col min="4" max="4" width="30.5703125" customWidth="1"/>
    <col min="5" max="5" width="22.7109375" style="175" customWidth="1"/>
    <col min="6" max="6" width="30.5703125" style="148" customWidth="1"/>
    <col min="7" max="9" width="25.28515625" style="102" customWidth="1"/>
  </cols>
  <sheetData>
    <row r="1" spans="1:10" ht="42" customHeight="1" x14ac:dyDescent="0.25">
      <c r="A1" s="225" t="s">
        <v>131</v>
      </c>
      <c r="B1" s="225"/>
      <c r="C1" s="225"/>
      <c r="D1" s="225"/>
      <c r="E1" s="225"/>
      <c r="F1" s="225"/>
      <c r="G1" s="225"/>
      <c r="H1" s="225"/>
      <c r="I1" s="225"/>
    </row>
    <row r="2" spans="1:10" ht="18" x14ac:dyDescent="0.25">
      <c r="A2" s="3"/>
      <c r="B2" s="3"/>
      <c r="C2" s="3"/>
      <c r="D2" s="3"/>
      <c r="E2" s="170"/>
      <c r="F2" s="147"/>
      <c r="G2" s="96"/>
      <c r="H2" s="97"/>
      <c r="I2" s="97"/>
    </row>
    <row r="3" spans="1:10" ht="18" customHeight="1" x14ac:dyDescent="0.25">
      <c r="A3" s="225" t="s">
        <v>23</v>
      </c>
      <c r="B3" s="226"/>
      <c r="C3" s="226"/>
      <c r="D3" s="226"/>
      <c r="E3" s="226"/>
      <c r="F3" s="226"/>
      <c r="G3" s="226"/>
      <c r="H3" s="226"/>
      <c r="I3" s="226"/>
    </row>
    <row r="4" spans="1:10" ht="18" x14ac:dyDescent="0.25">
      <c r="A4" s="3"/>
      <c r="B4" s="3"/>
      <c r="C4" s="3"/>
      <c r="D4" s="3"/>
      <c r="E4" s="170"/>
      <c r="F4" s="147"/>
      <c r="G4" s="96"/>
      <c r="H4" s="97"/>
      <c r="I4" s="97"/>
    </row>
    <row r="5" spans="1:10" ht="25.5" x14ac:dyDescent="0.25">
      <c r="A5" s="260" t="s">
        <v>25</v>
      </c>
      <c r="B5" s="283"/>
      <c r="C5" s="284"/>
      <c r="D5" s="16" t="s">
        <v>26</v>
      </c>
      <c r="E5" s="17" t="s">
        <v>132</v>
      </c>
      <c r="F5" s="17" t="s">
        <v>133</v>
      </c>
      <c r="G5" s="17" t="s">
        <v>134</v>
      </c>
      <c r="H5" s="17" t="s">
        <v>122</v>
      </c>
      <c r="I5" s="17" t="s">
        <v>135</v>
      </c>
    </row>
    <row r="6" spans="1:10" ht="27.75" customHeight="1" x14ac:dyDescent="0.25">
      <c r="A6" s="260" t="s">
        <v>78</v>
      </c>
      <c r="B6" s="261"/>
      <c r="C6" s="262"/>
      <c r="D6" s="16" t="s">
        <v>79</v>
      </c>
      <c r="E6" s="191"/>
      <c r="F6" s="98"/>
      <c r="G6" s="98"/>
      <c r="H6" s="98"/>
      <c r="I6" s="98"/>
    </row>
    <row r="7" spans="1:10" ht="21" customHeight="1" x14ac:dyDescent="0.25">
      <c r="A7" s="280" t="s">
        <v>60</v>
      </c>
      <c r="B7" s="281"/>
      <c r="C7" s="282"/>
      <c r="D7" s="83" t="s">
        <v>44</v>
      </c>
      <c r="E7" s="185"/>
      <c r="F7" s="149"/>
      <c r="G7" s="149"/>
      <c r="H7" s="149"/>
      <c r="I7" s="149"/>
    </row>
    <row r="8" spans="1:10" ht="25.5" customHeight="1" x14ac:dyDescent="0.25">
      <c r="A8" s="257" t="s">
        <v>45</v>
      </c>
      <c r="B8" s="258"/>
      <c r="C8" s="259"/>
      <c r="D8" s="80" t="s">
        <v>65</v>
      </c>
      <c r="E8" s="176"/>
      <c r="F8" s="150"/>
      <c r="G8" s="150"/>
      <c r="H8" s="150"/>
      <c r="I8" s="150"/>
    </row>
    <row r="9" spans="1:10" ht="15" customHeight="1" x14ac:dyDescent="0.25">
      <c r="A9" s="275">
        <v>11</v>
      </c>
      <c r="B9" s="276"/>
      <c r="C9" s="277"/>
      <c r="D9" s="28" t="s">
        <v>12</v>
      </c>
      <c r="E9" s="179">
        <f>E10</f>
        <v>117200.94</v>
      </c>
      <c r="F9" s="153">
        <v>133187</v>
      </c>
      <c r="G9" s="153">
        <v>116202</v>
      </c>
      <c r="H9" s="153">
        <v>130000</v>
      </c>
      <c r="I9" s="153">
        <v>130000</v>
      </c>
      <c r="J9" s="47"/>
    </row>
    <row r="10" spans="1:10" x14ac:dyDescent="0.25">
      <c r="A10" s="66">
        <v>3</v>
      </c>
      <c r="B10" s="31"/>
      <c r="C10" s="32"/>
      <c r="D10" s="27" t="s">
        <v>14</v>
      </c>
      <c r="E10" s="171">
        <v>117200.94</v>
      </c>
      <c r="F10" s="154">
        <v>133187</v>
      </c>
      <c r="G10" s="154">
        <v>116202</v>
      </c>
      <c r="H10" s="154">
        <v>130000</v>
      </c>
      <c r="I10" s="154">
        <v>130000</v>
      </c>
    </row>
    <row r="11" spans="1:10" x14ac:dyDescent="0.25">
      <c r="A11" s="66"/>
      <c r="B11" s="31">
        <v>32</v>
      </c>
      <c r="C11" s="32"/>
      <c r="D11" s="27" t="s">
        <v>27</v>
      </c>
      <c r="E11" s="171">
        <v>117200.94</v>
      </c>
      <c r="F11" s="154">
        <v>133187</v>
      </c>
      <c r="G11" s="154">
        <v>116202</v>
      </c>
      <c r="H11" s="154">
        <v>130000</v>
      </c>
      <c r="I11" s="154">
        <v>130000</v>
      </c>
      <c r="J11" s="47"/>
    </row>
    <row r="12" spans="1:10" ht="25.5" x14ac:dyDescent="0.25">
      <c r="A12" s="257" t="s">
        <v>46</v>
      </c>
      <c r="B12" s="278"/>
      <c r="C12" s="279"/>
      <c r="D12" s="80" t="s">
        <v>66</v>
      </c>
      <c r="E12" s="176"/>
      <c r="F12" s="151"/>
      <c r="G12" s="151"/>
      <c r="H12" s="151"/>
      <c r="I12" s="151"/>
    </row>
    <row r="13" spans="1:10" x14ac:dyDescent="0.25">
      <c r="A13" s="69">
        <v>11</v>
      </c>
      <c r="B13" s="60"/>
      <c r="C13" s="61"/>
      <c r="D13" s="59" t="s">
        <v>12</v>
      </c>
      <c r="E13" s="179">
        <v>38.85</v>
      </c>
      <c r="F13" s="100">
        <v>40</v>
      </c>
      <c r="G13" s="100">
        <v>0</v>
      </c>
      <c r="H13" s="100">
        <v>0</v>
      </c>
      <c r="I13" s="100">
        <v>0</v>
      </c>
    </row>
    <row r="14" spans="1:10" x14ac:dyDescent="0.25">
      <c r="A14" s="67">
        <v>3</v>
      </c>
      <c r="B14" s="60"/>
      <c r="C14" s="61"/>
      <c r="D14" s="59" t="s">
        <v>14</v>
      </c>
      <c r="E14" s="179">
        <v>38.85</v>
      </c>
      <c r="F14" s="100">
        <v>40</v>
      </c>
      <c r="G14" s="100">
        <v>0</v>
      </c>
      <c r="H14" s="94">
        <v>0</v>
      </c>
      <c r="I14" s="94">
        <v>0</v>
      </c>
    </row>
    <row r="15" spans="1:10" x14ac:dyDescent="0.25">
      <c r="A15" s="66"/>
      <c r="B15" s="78">
        <v>34</v>
      </c>
      <c r="C15" s="61"/>
      <c r="D15" s="59" t="s">
        <v>47</v>
      </c>
      <c r="E15" s="171">
        <v>38.85</v>
      </c>
      <c r="F15" s="94">
        <v>40</v>
      </c>
      <c r="G15" s="94">
        <v>0</v>
      </c>
      <c r="H15" s="94">
        <v>0</v>
      </c>
      <c r="I15" s="94">
        <v>0</v>
      </c>
    </row>
    <row r="16" spans="1:10" ht="16.5" customHeight="1" x14ac:dyDescent="0.25">
      <c r="A16" s="257" t="s">
        <v>145</v>
      </c>
      <c r="B16" s="258"/>
      <c r="C16" s="259"/>
      <c r="D16" s="82" t="s">
        <v>67</v>
      </c>
      <c r="E16" s="177"/>
      <c r="F16" s="99"/>
      <c r="G16" s="99"/>
      <c r="H16" s="99"/>
      <c r="I16" s="99"/>
    </row>
    <row r="17" spans="1:10" ht="16.5" customHeight="1" x14ac:dyDescent="0.25">
      <c r="A17" s="275">
        <v>11</v>
      </c>
      <c r="B17" s="276"/>
      <c r="C17" s="277"/>
      <c r="D17" s="30" t="s">
        <v>48</v>
      </c>
      <c r="E17" s="180">
        <v>9333.07</v>
      </c>
      <c r="F17" s="103">
        <v>23000</v>
      </c>
      <c r="G17" s="103">
        <v>28000</v>
      </c>
      <c r="H17" s="103">
        <v>24000</v>
      </c>
      <c r="I17" s="103">
        <v>24000</v>
      </c>
    </row>
    <row r="18" spans="1:10" ht="27" customHeight="1" x14ac:dyDescent="0.25">
      <c r="A18" s="66">
        <v>4</v>
      </c>
      <c r="B18" s="31"/>
      <c r="C18" s="32"/>
      <c r="D18" s="29" t="s">
        <v>16</v>
      </c>
      <c r="E18" s="173">
        <v>9333.07</v>
      </c>
      <c r="F18" s="93">
        <v>23000</v>
      </c>
      <c r="G18" s="93">
        <v>28000</v>
      </c>
      <c r="H18" s="93">
        <v>24000</v>
      </c>
      <c r="I18" s="93">
        <v>24000</v>
      </c>
    </row>
    <row r="19" spans="1:10" ht="26.25" customHeight="1" x14ac:dyDescent="0.25">
      <c r="A19" s="66"/>
      <c r="B19" s="31">
        <v>42</v>
      </c>
      <c r="C19" s="32"/>
      <c r="D19" s="34" t="s">
        <v>36</v>
      </c>
      <c r="E19" s="174">
        <v>9333.07</v>
      </c>
      <c r="F19" s="93">
        <v>23000</v>
      </c>
      <c r="G19" s="93">
        <v>28000</v>
      </c>
      <c r="H19" s="93">
        <v>24000</v>
      </c>
      <c r="I19" s="93">
        <v>24000</v>
      </c>
      <c r="J19" s="92"/>
    </row>
    <row r="20" spans="1:10" ht="16.5" customHeight="1" x14ac:dyDescent="0.25">
      <c r="A20" s="257" t="s">
        <v>146</v>
      </c>
      <c r="B20" s="258"/>
      <c r="C20" s="259"/>
      <c r="D20" s="158" t="s">
        <v>125</v>
      </c>
      <c r="E20" s="178"/>
      <c r="F20" s="99"/>
      <c r="G20" s="99"/>
      <c r="H20" s="99"/>
      <c r="I20" s="99"/>
    </row>
    <row r="21" spans="1:10" ht="26.25" customHeight="1" x14ac:dyDescent="0.25">
      <c r="A21" s="212">
        <v>11</v>
      </c>
      <c r="B21" s="31"/>
      <c r="C21" s="32"/>
      <c r="D21" s="34" t="s">
        <v>12</v>
      </c>
      <c r="E21" s="181">
        <v>42274</v>
      </c>
      <c r="F21" s="160">
        <v>22500</v>
      </c>
      <c r="G21" s="160">
        <v>40000</v>
      </c>
      <c r="H21" s="160">
        <v>24000</v>
      </c>
      <c r="I21" s="160">
        <v>24000</v>
      </c>
      <c r="J21" s="92"/>
    </row>
    <row r="22" spans="1:10" ht="26.25" customHeight="1" x14ac:dyDescent="0.25">
      <c r="A22" s="66"/>
      <c r="B22" s="159">
        <v>4</v>
      </c>
      <c r="C22" s="32"/>
      <c r="D22" s="34" t="s">
        <v>16</v>
      </c>
      <c r="E22" s="174">
        <v>42274</v>
      </c>
      <c r="F22" s="157">
        <v>22500</v>
      </c>
      <c r="G22" s="157">
        <v>40000</v>
      </c>
      <c r="H22" s="157">
        <v>24000</v>
      </c>
      <c r="I22" s="157">
        <v>24000</v>
      </c>
      <c r="J22" s="92"/>
    </row>
    <row r="23" spans="1:10" ht="26.25" customHeight="1" x14ac:dyDescent="0.25">
      <c r="A23" s="66"/>
      <c r="B23" s="31"/>
      <c r="C23" s="52">
        <v>45</v>
      </c>
      <c r="D23" s="34" t="s">
        <v>124</v>
      </c>
      <c r="E23" s="174">
        <v>42274</v>
      </c>
      <c r="F23" s="157">
        <v>22500</v>
      </c>
      <c r="G23" s="157">
        <v>40000</v>
      </c>
      <c r="H23" s="157">
        <v>24000</v>
      </c>
      <c r="I23" s="157">
        <v>24000</v>
      </c>
      <c r="J23" s="92"/>
    </row>
    <row r="24" spans="1:10" ht="25.5" customHeight="1" x14ac:dyDescent="0.25">
      <c r="A24" s="257" t="s">
        <v>128</v>
      </c>
      <c r="B24" s="258"/>
      <c r="C24" s="259"/>
      <c r="D24" s="164" t="s">
        <v>129</v>
      </c>
      <c r="E24" s="176"/>
      <c r="F24" s="150"/>
      <c r="G24" s="150"/>
      <c r="H24" s="150"/>
      <c r="I24" s="150"/>
    </row>
    <row r="25" spans="1:10" ht="15" customHeight="1" x14ac:dyDescent="0.25">
      <c r="A25" s="275">
        <v>11</v>
      </c>
      <c r="B25" s="276"/>
      <c r="C25" s="277"/>
      <c r="D25" s="59" t="s">
        <v>12</v>
      </c>
      <c r="E25" s="179">
        <v>60946.89</v>
      </c>
      <c r="F25" s="153">
        <v>59560</v>
      </c>
      <c r="G25" s="153">
        <v>69300</v>
      </c>
      <c r="H25" s="153">
        <v>69300</v>
      </c>
      <c r="I25" s="153">
        <v>69300</v>
      </c>
      <c r="J25" s="47"/>
    </row>
    <row r="26" spans="1:10" x14ac:dyDescent="0.25">
      <c r="A26" s="66">
        <v>3</v>
      </c>
      <c r="B26" s="31"/>
      <c r="C26" s="32"/>
      <c r="D26" s="52" t="s">
        <v>14</v>
      </c>
      <c r="E26" s="171">
        <v>60946.89</v>
      </c>
      <c r="F26" s="154">
        <v>59560</v>
      </c>
      <c r="G26" s="154">
        <v>69300</v>
      </c>
      <c r="H26" s="154">
        <v>69300</v>
      </c>
      <c r="I26" s="154">
        <v>69300</v>
      </c>
    </row>
    <row r="27" spans="1:10" x14ac:dyDescent="0.25">
      <c r="A27" s="66"/>
      <c r="B27" s="31">
        <v>32</v>
      </c>
      <c r="C27" s="32"/>
      <c r="D27" s="52" t="s">
        <v>27</v>
      </c>
      <c r="E27" s="171">
        <v>60946.89</v>
      </c>
      <c r="F27" s="154">
        <v>59560</v>
      </c>
      <c r="G27" s="154">
        <v>69300</v>
      </c>
      <c r="H27" s="154">
        <v>69300</v>
      </c>
      <c r="I27" s="154">
        <v>69300</v>
      </c>
      <c r="J27" s="47"/>
    </row>
    <row r="28" spans="1:10" ht="25.5" customHeight="1" x14ac:dyDescent="0.25">
      <c r="A28" s="257" t="s">
        <v>142</v>
      </c>
      <c r="B28" s="258"/>
      <c r="C28" s="259"/>
      <c r="D28" s="211" t="s">
        <v>141</v>
      </c>
      <c r="E28" s="176"/>
      <c r="F28" s="150"/>
      <c r="G28" s="150"/>
      <c r="H28" s="150"/>
      <c r="I28" s="150"/>
    </row>
    <row r="29" spans="1:10" ht="15" customHeight="1" x14ac:dyDescent="0.25">
      <c r="A29" s="275">
        <v>11</v>
      </c>
      <c r="B29" s="276"/>
      <c r="C29" s="277"/>
      <c r="D29" s="59" t="s">
        <v>12</v>
      </c>
      <c r="E29" s="179">
        <v>0</v>
      </c>
      <c r="F29" s="179">
        <v>0</v>
      </c>
      <c r="G29" s="179">
        <v>0</v>
      </c>
      <c r="H29" s="179">
        <v>0</v>
      </c>
      <c r="I29" s="179">
        <v>10000</v>
      </c>
      <c r="J29" s="47"/>
    </row>
    <row r="30" spans="1:10" ht="25.5" x14ac:dyDescent="0.25">
      <c r="A30" s="66">
        <v>4</v>
      </c>
      <c r="B30" s="31"/>
      <c r="C30" s="32"/>
      <c r="D30" s="52" t="s">
        <v>16</v>
      </c>
      <c r="E30" s="171">
        <v>0</v>
      </c>
      <c r="F30" s="171">
        <v>0</v>
      </c>
      <c r="G30" s="171">
        <v>0</v>
      </c>
      <c r="H30" s="171">
        <v>0</v>
      </c>
      <c r="I30" s="171">
        <v>10000</v>
      </c>
    </row>
    <row r="31" spans="1:10" ht="25.5" x14ac:dyDescent="0.25">
      <c r="A31" s="66"/>
      <c r="B31" s="31">
        <v>42</v>
      </c>
      <c r="C31" s="32"/>
      <c r="D31" s="52" t="s">
        <v>36</v>
      </c>
      <c r="E31" s="171">
        <v>0</v>
      </c>
      <c r="F31" s="171">
        <v>0</v>
      </c>
      <c r="G31" s="171">
        <v>0</v>
      </c>
      <c r="H31" s="171">
        <v>0</v>
      </c>
      <c r="I31" s="171">
        <v>10000</v>
      </c>
      <c r="J31" s="47"/>
    </row>
    <row r="32" spans="1:10" ht="25.5" customHeight="1" x14ac:dyDescent="0.25">
      <c r="A32" s="257" t="s">
        <v>143</v>
      </c>
      <c r="B32" s="258"/>
      <c r="C32" s="259"/>
      <c r="D32" s="209" t="s">
        <v>140</v>
      </c>
      <c r="E32" s="176"/>
      <c r="F32" s="150"/>
      <c r="G32" s="150"/>
      <c r="H32" s="150"/>
      <c r="I32" s="150"/>
    </row>
    <row r="33" spans="1:10" ht="15" customHeight="1" x14ac:dyDescent="0.25">
      <c r="A33" s="275">
        <v>11</v>
      </c>
      <c r="B33" s="276"/>
      <c r="C33" s="277"/>
      <c r="D33" s="59" t="s">
        <v>12</v>
      </c>
      <c r="E33" s="179">
        <v>0</v>
      </c>
      <c r="F33" s="153">
        <v>0</v>
      </c>
      <c r="G33" s="153">
        <v>55000</v>
      </c>
      <c r="H33" s="153">
        <v>0</v>
      </c>
      <c r="I33" s="153">
        <v>60000</v>
      </c>
      <c r="J33" s="47"/>
    </row>
    <row r="34" spans="1:10" ht="25.5" x14ac:dyDescent="0.25">
      <c r="A34" s="66">
        <v>4</v>
      </c>
      <c r="B34" s="31"/>
      <c r="C34" s="32"/>
      <c r="D34" s="52" t="s">
        <v>16</v>
      </c>
      <c r="E34" s="171">
        <v>0</v>
      </c>
      <c r="F34" s="154">
        <v>0</v>
      </c>
      <c r="G34" s="154">
        <v>55000</v>
      </c>
      <c r="H34" s="154">
        <v>0</v>
      </c>
      <c r="I34" s="154">
        <v>60000</v>
      </c>
    </row>
    <row r="35" spans="1:10" ht="25.5" x14ac:dyDescent="0.25">
      <c r="A35" s="66"/>
      <c r="B35" s="31">
        <v>42</v>
      </c>
      <c r="C35" s="32"/>
      <c r="D35" s="52" t="s">
        <v>36</v>
      </c>
      <c r="E35" s="171">
        <v>0</v>
      </c>
      <c r="F35" s="154">
        <v>0</v>
      </c>
      <c r="G35" s="154">
        <v>55000</v>
      </c>
      <c r="H35" s="154">
        <v>0</v>
      </c>
      <c r="I35" s="154">
        <v>60000</v>
      </c>
      <c r="J35" s="47"/>
    </row>
    <row r="36" spans="1:10" ht="27.75" customHeight="1" x14ac:dyDescent="0.25">
      <c r="A36" s="257" t="s">
        <v>73</v>
      </c>
      <c r="B36" s="258"/>
      <c r="C36" s="259"/>
      <c r="D36" s="80" t="s">
        <v>72</v>
      </c>
      <c r="E36" s="176"/>
      <c r="F36" s="151"/>
      <c r="G36" s="151"/>
      <c r="H36" s="151"/>
      <c r="I36" s="151"/>
    </row>
    <row r="37" spans="1:10" x14ac:dyDescent="0.25">
      <c r="A37" s="275">
        <v>50112</v>
      </c>
      <c r="B37" s="276"/>
      <c r="C37" s="277"/>
      <c r="D37" s="49" t="s">
        <v>58</v>
      </c>
      <c r="E37" s="179">
        <f>E39+E40</f>
        <v>2409498.64</v>
      </c>
      <c r="F37" s="100">
        <v>2725189.78</v>
      </c>
      <c r="G37" s="100">
        <v>2879781.4</v>
      </c>
      <c r="H37" s="100">
        <f>G37*1.1</f>
        <v>3167759.54</v>
      </c>
      <c r="I37" s="100">
        <f>H37*1.05</f>
        <v>3326147.517</v>
      </c>
    </row>
    <row r="38" spans="1:10" x14ac:dyDescent="0.25">
      <c r="A38" s="66">
        <v>3</v>
      </c>
      <c r="B38" s="31"/>
      <c r="C38" s="32"/>
      <c r="D38" s="49" t="s">
        <v>14</v>
      </c>
      <c r="E38" s="171">
        <v>2409498.64</v>
      </c>
      <c r="F38" s="94">
        <v>2725189.78</v>
      </c>
      <c r="G38" s="94">
        <f>G39+G40</f>
        <v>2879781.4</v>
      </c>
      <c r="H38" s="94">
        <f t="shared" ref="H38:H40" si="0">G38*1.1</f>
        <v>3167759.54</v>
      </c>
      <c r="I38" s="94">
        <f t="shared" ref="I38:I40" si="1">H38*1.05</f>
        <v>3326147.517</v>
      </c>
    </row>
    <row r="39" spans="1:10" x14ac:dyDescent="0.25">
      <c r="A39" s="48"/>
      <c r="B39" s="78">
        <v>31</v>
      </c>
      <c r="C39" s="50"/>
      <c r="D39" s="49" t="s">
        <v>64</v>
      </c>
      <c r="E39" s="171">
        <v>2361582.96</v>
      </c>
      <c r="F39" s="94">
        <v>2671673.38</v>
      </c>
      <c r="G39" s="94">
        <f>2749586.4+80995</f>
        <v>2830581.4</v>
      </c>
      <c r="H39" s="94">
        <f t="shared" si="0"/>
        <v>3113639.54</v>
      </c>
      <c r="I39" s="94">
        <f t="shared" si="1"/>
        <v>3269321.517</v>
      </c>
    </row>
    <row r="40" spans="1:10" x14ac:dyDescent="0.25">
      <c r="A40" s="48"/>
      <c r="B40" s="78">
        <v>32</v>
      </c>
      <c r="C40" s="50"/>
      <c r="D40" s="49" t="s">
        <v>75</v>
      </c>
      <c r="E40" s="171">
        <v>47915.68</v>
      </c>
      <c r="F40" s="94">
        <v>53516.4</v>
      </c>
      <c r="G40" s="94">
        <v>49200</v>
      </c>
      <c r="H40" s="94">
        <f t="shared" si="0"/>
        <v>54120.000000000007</v>
      </c>
      <c r="I40" s="94">
        <f t="shared" si="1"/>
        <v>56826.000000000007</v>
      </c>
    </row>
    <row r="41" spans="1:10" ht="25.5" x14ac:dyDescent="0.25">
      <c r="A41" s="257" t="s">
        <v>68</v>
      </c>
      <c r="B41" s="258"/>
      <c r="C41" s="259"/>
      <c r="D41" s="80" t="s">
        <v>71</v>
      </c>
      <c r="E41" s="176"/>
      <c r="F41" s="151"/>
      <c r="G41" s="151"/>
      <c r="H41" s="210"/>
      <c r="I41" s="151"/>
    </row>
    <row r="42" spans="1:10" x14ac:dyDescent="0.25">
      <c r="A42" s="69">
        <v>31</v>
      </c>
      <c r="B42" s="53"/>
      <c r="C42" s="54"/>
      <c r="D42" s="59" t="s">
        <v>31</v>
      </c>
      <c r="E42" s="179">
        <v>7096.04</v>
      </c>
      <c r="F42" s="100">
        <v>6923</v>
      </c>
      <c r="G42" s="100">
        <v>11000</v>
      </c>
      <c r="H42" s="100">
        <v>11000</v>
      </c>
      <c r="I42" s="100">
        <v>11000</v>
      </c>
    </row>
    <row r="43" spans="1:10" x14ac:dyDescent="0.25">
      <c r="A43" s="67">
        <v>3</v>
      </c>
      <c r="B43" s="53"/>
      <c r="C43" s="54"/>
      <c r="D43" s="59" t="s">
        <v>14</v>
      </c>
      <c r="E43" s="171">
        <f>E45+E47</f>
        <v>7096.04</v>
      </c>
      <c r="F43" s="94">
        <v>6923</v>
      </c>
      <c r="G43" s="94">
        <v>11000</v>
      </c>
      <c r="H43" s="94">
        <v>11000</v>
      </c>
      <c r="I43" s="94">
        <v>11000</v>
      </c>
    </row>
    <row r="44" spans="1:10" x14ac:dyDescent="0.25">
      <c r="A44" s="67"/>
      <c r="B44" s="78">
        <v>31</v>
      </c>
      <c r="C44" s="54"/>
      <c r="D44" s="59" t="s">
        <v>15</v>
      </c>
      <c r="E44" s="171"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5">
      <c r="A45" s="69"/>
      <c r="B45" s="31">
        <v>32</v>
      </c>
      <c r="C45" s="32"/>
      <c r="D45" s="59" t="s">
        <v>75</v>
      </c>
      <c r="E45" s="171">
        <v>6989.34</v>
      </c>
      <c r="F45" s="94">
        <v>6923</v>
      </c>
      <c r="G45" s="94">
        <v>11000</v>
      </c>
      <c r="H45" s="94">
        <v>11000</v>
      </c>
      <c r="I45" s="94">
        <v>11000</v>
      </c>
    </row>
    <row r="46" spans="1:10" x14ac:dyDescent="0.25">
      <c r="A46" s="167"/>
      <c r="B46" s="31">
        <v>34</v>
      </c>
      <c r="C46" s="32"/>
      <c r="D46" s="59" t="s">
        <v>130</v>
      </c>
      <c r="E46" s="171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ht="38.25" x14ac:dyDescent="0.25">
      <c r="A47" s="69"/>
      <c r="B47" s="31">
        <v>37</v>
      </c>
      <c r="C47" s="32"/>
      <c r="D47" s="59" t="s">
        <v>41</v>
      </c>
      <c r="E47" s="171">
        <v>106.7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5">
      <c r="A48" s="69">
        <v>43</v>
      </c>
      <c r="B48" s="53"/>
      <c r="C48" s="54"/>
      <c r="D48" s="59" t="s">
        <v>62</v>
      </c>
      <c r="E48" s="179">
        <v>146.80000000000001</v>
      </c>
      <c r="F48" s="100">
        <v>0</v>
      </c>
      <c r="G48" s="100">
        <v>0</v>
      </c>
      <c r="H48" s="100">
        <v>0</v>
      </c>
      <c r="I48" s="100">
        <v>0</v>
      </c>
    </row>
    <row r="49" spans="1:9" x14ac:dyDescent="0.25">
      <c r="A49" s="67">
        <v>3</v>
      </c>
      <c r="B49" s="53"/>
      <c r="C49" s="54"/>
      <c r="D49" s="59" t="s">
        <v>14</v>
      </c>
      <c r="E49" s="171">
        <v>146.80000000000001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5">
      <c r="A50" s="69"/>
      <c r="B50" s="78">
        <v>32</v>
      </c>
      <c r="C50" s="54"/>
      <c r="D50" s="59" t="s">
        <v>27</v>
      </c>
      <c r="E50" s="171"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ht="38.25" x14ac:dyDescent="0.25">
      <c r="A51" s="69"/>
      <c r="B51" s="78">
        <v>37</v>
      </c>
      <c r="C51" s="54"/>
      <c r="D51" s="59" t="s">
        <v>41</v>
      </c>
      <c r="E51" s="171">
        <v>146.80000000000001</v>
      </c>
      <c r="F51" s="94">
        <v>0</v>
      </c>
      <c r="G51" s="94">
        <v>0</v>
      </c>
      <c r="H51" s="94">
        <v>0</v>
      </c>
      <c r="I51" s="94">
        <v>0</v>
      </c>
    </row>
    <row r="52" spans="1:9" x14ac:dyDescent="0.25">
      <c r="A52" s="275">
        <v>50112</v>
      </c>
      <c r="B52" s="276"/>
      <c r="C52" s="277"/>
      <c r="D52" s="59" t="s">
        <v>58</v>
      </c>
      <c r="E52" s="179">
        <f>E54+E55+E56+E57</f>
        <v>222413.34</v>
      </c>
      <c r="F52" s="100">
        <v>222154.83</v>
      </c>
      <c r="G52" s="100">
        <f>G53</f>
        <v>229124</v>
      </c>
      <c r="H52" s="100">
        <f t="shared" ref="H52:I52" si="2">H53</f>
        <v>226434</v>
      </c>
      <c r="I52" s="100">
        <f t="shared" si="2"/>
        <v>226434</v>
      </c>
    </row>
    <row r="53" spans="1:9" x14ac:dyDescent="0.25">
      <c r="A53" s="67">
        <v>3</v>
      </c>
      <c r="B53" s="76"/>
      <c r="C53" s="77"/>
      <c r="D53" s="59" t="s">
        <v>14</v>
      </c>
      <c r="E53" s="171">
        <v>222413.34</v>
      </c>
      <c r="F53" s="94">
        <v>222154.83</v>
      </c>
      <c r="G53" s="94">
        <f>G54+G55+G56+G57</f>
        <v>229124</v>
      </c>
      <c r="H53" s="94">
        <f t="shared" ref="H53:I53" si="3">H54+H55+H56+H57</f>
        <v>226434</v>
      </c>
      <c r="I53" s="94">
        <f t="shared" si="3"/>
        <v>226434</v>
      </c>
    </row>
    <row r="54" spans="1:9" x14ac:dyDescent="0.25">
      <c r="A54" s="57"/>
      <c r="B54" s="68">
        <v>32</v>
      </c>
      <c r="C54" s="59"/>
      <c r="D54" s="59" t="s">
        <v>27</v>
      </c>
      <c r="E54" s="171">
        <v>175855.1</v>
      </c>
      <c r="F54" s="94">
        <v>180786.33</v>
      </c>
      <c r="G54" s="94">
        <f>2690+188134</f>
        <v>190824</v>
      </c>
      <c r="H54" s="94">
        <v>188134</v>
      </c>
      <c r="I54" s="94">
        <v>188134</v>
      </c>
    </row>
    <row r="55" spans="1:9" x14ac:dyDescent="0.25">
      <c r="A55" s="57"/>
      <c r="B55" s="68">
        <v>34</v>
      </c>
      <c r="C55" s="59"/>
      <c r="D55" s="59" t="s">
        <v>130</v>
      </c>
      <c r="E55" s="171">
        <v>0</v>
      </c>
      <c r="F55" s="94">
        <v>0</v>
      </c>
      <c r="G55" s="94">
        <v>0</v>
      </c>
      <c r="H55" s="94">
        <v>0</v>
      </c>
      <c r="I55" s="94">
        <v>0</v>
      </c>
    </row>
    <row r="56" spans="1:9" ht="38.25" x14ac:dyDescent="0.25">
      <c r="A56" s="51"/>
      <c r="B56" s="31">
        <v>37</v>
      </c>
      <c r="C56" s="52"/>
      <c r="D56" s="59" t="s">
        <v>41</v>
      </c>
      <c r="E56" s="182">
        <v>44825.95</v>
      </c>
      <c r="F56" s="94">
        <v>39600</v>
      </c>
      <c r="G56" s="94">
        <v>36500</v>
      </c>
      <c r="H56" s="94">
        <v>36500</v>
      </c>
      <c r="I56" s="94">
        <v>36500</v>
      </c>
    </row>
    <row r="57" spans="1:9" x14ac:dyDescent="0.25">
      <c r="A57" s="51"/>
      <c r="B57" s="31">
        <v>38</v>
      </c>
      <c r="C57" s="52"/>
      <c r="D57" s="59" t="s">
        <v>138</v>
      </c>
      <c r="E57" s="182">
        <v>1732.29</v>
      </c>
      <c r="F57" s="94">
        <v>1768.5</v>
      </c>
      <c r="G57" s="94">
        <v>1800</v>
      </c>
      <c r="H57" s="94">
        <v>1800</v>
      </c>
      <c r="I57" s="94">
        <v>1800</v>
      </c>
    </row>
    <row r="58" spans="1:9" x14ac:dyDescent="0.25">
      <c r="A58" s="69">
        <v>61</v>
      </c>
      <c r="B58" s="58"/>
      <c r="C58" s="59"/>
      <c r="D58" s="59" t="s">
        <v>63</v>
      </c>
      <c r="E58" s="179">
        <v>810</v>
      </c>
      <c r="F58" s="100">
        <v>80</v>
      </c>
      <c r="G58" s="100">
        <v>6700</v>
      </c>
      <c r="H58" s="100">
        <v>100</v>
      </c>
      <c r="I58" s="100">
        <v>100</v>
      </c>
    </row>
    <row r="59" spans="1:9" x14ac:dyDescent="0.25">
      <c r="A59" s="67">
        <v>3</v>
      </c>
      <c r="B59" s="58"/>
      <c r="C59" s="59"/>
      <c r="D59" s="59" t="s">
        <v>14</v>
      </c>
      <c r="E59" s="171">
        <v>810</v>
      </c>
      <c r="F59" s="94">
        <v>80</v>
      </c>
      <c r="G59" s="94">
        <v>6700</v>
      </c>
      <c r="H59" s="94">
        <v>100</v>
      </c>
      <c r="I59" s="94">
        <v>100</v>
      </c>
    </row>
    <row r="60" spans="1:9" x14ac:dyDescent="0.25">
      <c r="A60" s="57"/>
      <c r="B60" s="68">
        <v>32</v>
      </c>
      <c r="C60" s="59"/>
      <c r="D60" s="59" t="s">
        <v>75</v>
      </c>
      <c r="E60" s="171">
        <v>810</v>
      </c>
      <c r="F60" s="94">
        <v>80</v>
      </c>
      <c r="G60" s="94">
        <v>6700</v>
      </c>
      <c r="H60" s="94">
        <v>100</v>
      </c>
      <c r="I60" s="94">
        <v>100</v>
      </c>
    </row>
    <row r="61" spans="1:9" x14ac:dyDescent="0.25">
      <c r="A61" s="85">
        <v>9253</v>
      </c>
      <c r="B61" s="86"/>
      <c r="C61" s="87"/>
      <c r="D61" s="88" t="s">
        <v>144</v>
      </c>
      <c r="E61" s="183">
        <v>0</v>
      </c>
      <c r="F61" s="101">
        <v>18240.099999999999</v>
      </c>
      <c r="G61" s="101">
        <v>0</v>
      </c>
      <c r="H61" s="101">
        <v>0</v>
      </c>
      <c r="I61" s="101">
        <v>0</v>
      </c>
    </row>
    <row r="62" spans="1:9" x14ac:dyDescent="0.25">
      <c r="A62" s="67">
        <v>3</v>
      </c>
      <c r="B62" s="68"/>
      <c r="C62" s="59"/>
      <c r="D62" s="34" t="s">
        <v>14</v>
      </c>
      <c r="E62" s="174">
        <v>0</v>
      </c>
      <c r="F62" s="94">
        <v>18240.099999999999</v>
      </c>
      <c r="G62" s="94">
        <v>0</v>
      </c>
      <c r="H62" s="94">
        <v>0</v>
      </c>
      <c r="I62" s="94">
        <v>0</v>
      </c>
    </row>
    <row r="63" spans="1:9" x14ac:dyDescent="0.25">
      <c r="A63" s="57"/>
      <c r="B63" s="68">
        <v>31</v>
      </c>
      <c r="C63" s="59"/>
      <c r="D63" s="34" t="s">
        <v>139</v>
      </c>
      <c r="E63" s="174">
        <v>0</v>
      </c>
      <c r="F63" s="94">
        <v>17228.099999999999</v>
      </c>
      <c r="G63" s="94">
        <v>0</v>
      </c>
      <c r="H63" s="94">
        <v>0</v>
      </c>
      <c r="I63" s="94">
        <v>0</v>
      </c>
    </row>
    <row r="64" spans="1:9" x14ac:dyDescent="0.25">
      <c r="A64" s="57"/>
      <c r="B64" s="68">
        <v>32</v>
      </c>
      <c r="C64" s="59"/>
      <c r="D64" s="34" t="s">
        <v>27</v>
      </c>
      <c r="E64" s="174">
        <v>0</v>
      </c>
      <c r="F64" s="94">
        <v>1012</v>
      </c>
      <c r="G64" s="94">
        <v>0</v>
      </c>
      <c r="H64" s="94">
        <v>0</v>
      </c>
      <c r="I64" s="94">
        <v>0</v>
      </c>
    </row>
    <row r="65" spans="1:9" x14ac:dyDescent="0.25">
      <c r="A65" s="85">
        <v>9231</v>
      </c>
      <c r="B65" s="86"/>
      <c r="C65" s="87"/>
      <c r="D65" s="88" t="s">
        <v>76</v>
      </c>
      <c r="E65" s="183">
        <v>8428.42</v>
      </c>
      <c r="F65" s="101">
        <v>3419</v>
      </c>
      <c r="G65" s="101">
        <v>1298.3</v>
      </c>
      <c r="H65" s="101">
        <v>0</v>
      </c>
      <c r="I65" s="101">
        <v>0</v>
      </c>
    </row>
    <row r="66" spans="1:9" x14ac:dyDescent="0.25">
      <c r="A66" s="67">
        <v>3</v>
      </c>
      <c r="B66" s="68"/>
      <c r="C66" s="59"/>
      <c r="D66" s="34" t="s">
        <v>14</v>
      </c>
      <c r="E66" s="174">
        <v>8428.42</v>
      </c>
      <c r="F66" s="94">
        <v>3419</v>
      </c>
      <c r="G66" s="94">
        <v>1298.3</v>
      </c>
      <c r="H66" s="94">
        <v>0</v>
      </c>
      <c r="I66" s="94">
        <v>0</v>
      </c>
    </row>
    <row r="67" spans="1:9" x14ac:dyDescent="0.25">
      <c r="A67" s="57"/>
      <c r="B67" s="68">
        <v>32</v>
      </c>
      <c r="C67" s="59"/>
      <c r="D67" s="34" t="s">
        <v>27</v>
      </c>
      <c r="E67" s="174">
        <v>8428.42</v>
      </c>
      <c r="F67" s="94">
        <v>3419</v>
      </c>
      <c r="G67" s="94">
        <v>1298.3</v>
      </c>
      <c r="H67" s="94">
        <v>0</v>
      </c>
      <c r="I67" s="94">
        <v>0</v>
      </c>
    </row>
    <row r="68" spans="1:9" ht="26.25" customHeight="1" x14ac:dyDescent="0.25">
      <c r="A68" s="257" t="s">
        <v>69</v>
      </c>
      <c r="B68" s="258"/>
      <c r="C68" s="259"/>
      <c r="D68" s="81" t="s">
        <v>70</v>
      </c>
      <c r="E68" s="184"/>
      <c r="F68" s="151"/>
      <c r="G68" s="151"/>
      <c r="H68" s="151"/>
      <c r="I68" s="151"/>
    </row>
    <row r="69" spans="1:9" ht="26.25" customHeight="1" x14ac:dyDescent="0.25">
      <c r="A69" s="70">
        <v>31</v>
      </c>
      <c r="B69" s="31"/>
      <c r="C69" s="32"/>
      <c r="D69" s="34" t="s">
        <v>61</v>
      </c>
      <c r="E69" s="181">
        <v>2276.9299999999998</v>
      </c>
      <c r="F69" s="100">
        <v>14652</v>
      </c>
      <c r="G69" s="100">
        <v>9000</v>
      </c>
      <c r="H69" s="100">
        <v>9000</v>
      </c>
      <c r="I69" s="100">
        <v>9000</v>
      </c>
    </row>
    <row r="70" spans="1:9" ht="26.25" customHeight="1" x14ac:dyDescent="0.25">
      <c r="A70" s="74">
        <v>4</v>
      </c>
      <c r="B70" s="31"/>
      <c r="C70" s="32"/>
      <c r="D70" s="34" t="s">
        <v>16</v>
      </c>
      <c r="E70" s="174">
        <v>2276.9299999999998</v>
      </c>
      <c r="F70" s="94">
        <v>14652</v>
      </c>
      <c r="G70" s="94">
        <v>9000</v>
      </c>
      <c r="H70" s="94">
        <v>9000</v>
      </c>
      <c r="I70" s="94">
        <v>9000</v>
      </c>
    </row>
    <row r="71" spans="1:9" ht="26.25" customHeight="1" x14ac:dyDescent="0.25">
      <c r="A71" s="33"/>
      <c r="B71" s="31">
        <v>42</v>
      </c>
      <c r="C71" s="32"/>
      <c r="D71" s="34" t="s">
        <v>36</v>
      </c>
      <c r="E71" s="174">
        <v>2276.9299999999998</v>
      </c>
      <c r="F71" s="94">
        <v>14652</v>
      </c>
      <c r="G71" s="94">
        <v>9000</v>
      </c>
      <c r="H71" s="94">
        <v>9000</v>
      </c>
      <c r="I71" s="94">
        <v>9000</v>
      </c>
    </row>
    <row r="72" spans="1:9" ht="18" customHeight="1" x14ac:dyDescent="0.25">
      <c r="A72" s="70">
        <v>50112</v>
      </c>
      <c r="B72" s="31"/>
      <c r="C72" s="32"/>
      <c r="D72" s="34" t="s">
        <v>58</v>
      </c>
      <c r="E72" s="181">
        <v>5052.42</v>
      </c>
      <c r="F72" s="100">
        <v>6100</v>
      </c>
      <c r="G72" s="100">
        <v>7000</v>
      </c>
      <c r="H72" s="100">
        <v>7000</v>
      </c>
      <c r="I72" s="100">
        <v>7000</v>
      </c>
    </row>
    <row r="73" spans="1:9" ht="27.75" customHeight="1" x14ac:dyDescent="0.25">
      <c r="A73" s="74">
        <v>4</v>
      </c>
      <c r="B73" s="31"/>
      <c r="C73" s="32"/>
      <c r="D73" s="34" t="s">
        <v>16</v>
      </c>
      <c r="E73" s="174">
        <v>5052.42</v>
      </c>
      <c r="F73" s="94">
        <v>6100</v>
      </c>
      <c r="G73" s="94">
        <v>7000</v>
      </c>
      <c r="H73" s="94">
        <v>7000</v>
      </c>
      <c r="I73" s="94">
        <v>7000</v>
      </c>
    </row>
    <row r="74" spans="1:9" ht="24.75" customHeight="1" x14ac:dyDescent="0.25">
      <c r="A74" s="33"/>
      <c r="B74" s="31">
        <v>42</v>
      </c>
      <c r="C74" s="32"/>
      <c r="D74" s="34" t="s">
        <v>36</v>
      </c>
      <c r="E74" s="174">
        <v>5052.42</v>
      </c>
      <c r="F74" s="94">
        <v>6100</v>
      </c>
      <c r="G74" s="94">
        <v>7000</v>
      </c>
      <c r="H74" s="94">
        <v>7000</v>
      </c>
      <c r="I74" s="94">
        <v>7000</v>
      </c>
    </row>
    <row r="75" spans="1:9" ht="18" customHeight="1" x14ac:dyDescent="0.25">
      <c r="A75" s="70">
        <v>61</v>
      </c>
      <c r="B75" s="31"/>
      <c r="C75" s="32"/>
      <c r="D75" s="34" t="s">
        <v>63</v>
      </c>
      <c r="E75" s="181">
        <v>5131.28</v>
      </c>
      <c r="F75" s="100">
        <v>0</v>
      </c>
      <c r="G75" s="100">
        <v>0</v>
      </c>
      <c r="H75" s="100">
        <v>0</v>
      </c>
      <c r="I75" s="100">
        <v>0</v>
      </c>
    </row>
    <row r="76" spans="1:9" ht="27.75" customHeight="1" x14ac:dyDescent="0.25">
      <c r="A76" s="74">
        <v>4</v>
      </c>
      <c r="B76" s="31"/>
      <c r="C76" s="32"/>
      <c r="D76" s="34" t="s">
        <v>16</v>
      </c>
      <c r="E76" s="174">
        <v>5131.28</v>
      </c>
      <c r="F76" s="94">
        <v>0</v>
      </c>
      <c r="G76" s="94">
        <v>0</v>
      </c>
      <c r="H76" s="94">
        <v>0</v>
      </c>
      <c r="I76" s="94">
        <v>0</v>
      </c>
    </row>
    <row r="77" spans="1:9" ht="24.75" customHeight="1" x14ac:dyDescent="0.25">
      <c r="A77" s="33"/>
      <c r="B77" s="31">
        <v>42</v>
      </c>
      <c r="C77" s="32"/>
      <c r="D77" s="34" t="s">
        <v>36</v>
      </c>
      <c r="E77" s="174">
        <v>5131.28</v>
      </c>
      <c r="F77" s="94">
        <v>0</v>
      </c>
      <c r="G77" s="94">
        <v>0</v>
      </c>
      <c r="H77" s="94">
        <v>0</v>
      </c>
      <c r="I77" s="94">
        <v>0</v>
      </c>
    </row>
    <row r="78" spans="1:9" ht="20.25" customHeight="1" x14ac:dyDescent="0.25">
      <c r="A78" s="89">
        <v>9231</v>
      </c>
      <c r="B78" s="90"/>
      <c r="C78" s="91"/>
      <c r="D78" s="88" t="s">
        <v>76</v>
      </c>
      <c r="E78" s="183"/>
      <c r="F78" s="101"/>
      <c r="G78" s="101"/>
      <c r="H78" s="101"/>
      <c r="I78" s="101"/>
    </row>
    <row r="79" spans="1:9" ht="27" customHeight="1" x14ac:dyDescent="0.25">
      <c r="A79" s="79">
        <v>4</v>
      </c>
      <c r="B79" s="31"/>
      <c r="C79" s="32"/>
      <c r="D79" s="34" t="s">
        <v>16</v>
      </c>
      <c r="E79" s="174">
        <v>8489.56</v>
      </c>
      <c r="F79" s="93">
        <v>7580</v>
      </c>
      <c r="G79" s="93">
        <v>5193.2</v>
      </c>
      <c r="H79" s="93">
        <v>0</v>
      </c>
      <c r="I79" s="93">
        <v>0</v>
      </c>
    </row>
    <row r="80" spans="1:9" ht="26.25" customHeight="1" x14ac:dyDescent="0.25">
      <c r="A80" s="75"/>
      <c r="B80" s="31">
        <v>42</v>
      </c>
      <c r="C80" s="32"/>
      <c r="D80" s="34" t="s">
        <v>36</v>
      </c>
      <c r="E80" s="174">
        <v>8489.56</v>
      </c>
      <c r="F80" s="93">
        <v>7580</v>
      </c>
      <c r="G80" s="93">
        <v>5193.2</v>
      </c>
      <c r="H80" s="93">
        <v>0</v>
      </c>
      <c r="I80" s="93">
        <v>0</v>
      </c>
    </row>
    <row r="81" spans="1:9" ht="33" customHeight="1" x14ac:dyDescent="0.25">
      <c r="A81" s="280" t="s">
        <v>74</v>
      </c>
      <c r="B81" s="281"/>
      <c r="C81" s="282"/>
      <c r="D81" s="83" t="s">
        <v>38</v>
      </c>
      <c r="E81" s="185"/>
      <c r="F81" s="152"/>
      <c r="G81" s="152"/>
      <c r="H81" s="152"/>
      <c r="I81" s="152"/>
    </row>
    <row r="82" spans="1:9" ht="15" customHeight="1" x14ac:dyDescent="0.25">
      <c r="A82" s="257" t="s">
        <v>126</v>
      </c>
      <c r="B82" s="258"/>
      <c r="C82" s="259"/>
      <c r="D82" s="164" t="s">
        <v>127</v>
      </c>
      <c r="E82" s="176"/>
      <c r="F82" s="99"/>
      <c r="G82" s="99"/>
      <c r="H82" s="99"/>
      <c r="I82" s="99"/>
    </row>
    <row r="83" spans="1:9" x14ac:dyDescent="0.25">
      <c r="A83" s="275">
        <v>11</v>
      </c>
      <c r="B83" s="276"/>
      <c r="C83" s="277"/>
      <c r="D83" s="59" t="s">
        <v>12</v>
      </c>
      <c r="E83" s="171">
        <v>0</v>
      </c>
      <c r="F83" s="100">
        <v>1000</v>
      </c>
      <c r="G83" s="100">
        <v>2000</v>
      </c>
      <c r="H83" s="100">
        <v>2000</v>
      </c>
      <c r="I83" s="100">
        <v>2000</v>
      </c>
    </row>
    <row r="84" spans="1:9" x14ac:dyDescent="0.25">
      <c r="A84" s="66">
        <v>3</v>
      </c>
      <c r="B84" s="31"/>
      <c r="C84" s="32"/>
      <c r="D84" s="59" t="s">
        <v>14</v>
      </c>
      <c r="E84" s="171">
        <v>0</v>
      </c>
      <c r="F84" s="94">
        <v>1000</v>
      </c>
      <c r="G84" s="94">
        <v>2000</v>
      </c>
      <c r="H84" s="94">
        <v>2000</v>
      </c>
      <c r="I84" s="94">
        <v>2000</v>
      </c>
    </row>
    <row r="85" spans="1:9" x14ac:dyDescent="0.25">
      <c r="A85" s="66"/>
      <c r="B85" s="31">
        <v>32</v>
      </c>
      <c r="C85" s="32"/>
      <c r="D85" s="59" t="s">
        <v>27</v>
      </c>
      <c r="E85" s="171">
        <v>0</v>
      </c>
      <c r="F85" s="94">
        <v>1000</v>
      </c>
      <c r="G85" s="94">
        <v>2000</v>
      </c>
      <c r="H85" s="94">
        <v>2000</v>
      </c>
      <c r="I85" s="94">
        <v>2000</v>
      </c>
    </row>
    <row r="86" spans="1:9" ht="15" customHeight="1" x14ac:dyDescent="0.25">
      <c r="A86" s="257" t="s">
        <v>42</v>
      </c>
      <c r="B86" s="258"/>
      <c r="C86" s="259"/>
      <c r="D86" s="80" t="s">
        <v>39</v>
      </c>
      <c r="E86" s="176"/>
      <c r="F86" s="99"/>
      <c r="G86" s="99"/>
      <c r="H86" s="99"/>
      <c r="I86" s="99"/>
    </row>
    <row r="87" spans="1:9" x14ac:dyDescent="0.25">
      <c r="A87" s="275">
        <v>11</v>
      </c>
      <c r="B87" s="276"/>
      <c r="C87" s="277"/>
      <c r="D87" s="59" t="s">
        <v>12</v>
      </c>
      <c r="E87" s="179">
        <v>121299.6</v>
      </c>
      <c r="F87" s="100">
        <v>130938.75</v>
      </c>
      <c r="G87" s="100">
        <v>132518</v>
      </c>
      <c r="H87" s="100">
        <v>132518</v>
      </c>
      <c r="I87" s="100">
        <v>132518</v>
      </c>
    </row>
    <row r="88" spans="1:9" x14ac:dyDescent="0.25">
      <c r="A88" s="66">
        <v>3</v>
      </c>
      <c r="B88" s="31"/>
      <c r="C88" s="32"/>
      <c r="D88" s="59" t="s">
        <v>14</v>
      </c>
      <c r="E88" s="171">
        <v>121299.6</v>
      </c>
      <c r="F88" s="94">
        <v>130938.75</v>
      </c>
      <c r="G88" s="94">
        <f>G89+G90</f>
        <v>132518</v>
      </c>
      <c r="H88" s="94">
        <f t="shared" ref="H88:I88" si="4">H89+H90</f>
        <v>132518</v>
      </c>
      <c r="I88" s="94">
        <f t="shared" si="4"/>
        <v>132518</v>
      </c>
    </row>
    <row r="89" spans="1:9" ht="15" customHeight="1" x14ac:dyDescent="0.25">
      <c r="A89" s="66"/>
      <c r="B89" s="31">
        <v>31</v>
      </c>
      <c r="C89" s="32"/>
      <c r="D89" s="59" t="s">
        <v>15</v>
      </c>
      <c r="E89" s="171">
        <v>119799</v>
      </c>
      <c r="F89" s="94">
        <v>128728.75</v>
      </c>
      <c r="G89" s="94">
        <f>127218+3200</f>
        <v>130418</v>
      </c>
      <c r="H89" s="94">
        <f t="shared" ref="H89:I89" si="5">127218+3200</f>
        <v>130418</v>
      </c>
      <c r="I89" s="94">
        <f t="shared" si="5"/>
        <v>130418</v>
      </c>
    </row>
    <row r="90" spans="1:9" x14ac:dyDescent="0.25">
      <c r="A90" s="66"/>
      <c r="B90" s="31">
        <v>32</v>
      </c>
      <c r="C90" s="32"/>
      <c r="D90" s="59" t="s">
        <v>27</v>
      </c>
      <c r="E90" s="171">
        <v>1500.6</v>
      </c>
      <c r="F90" s="94">
        <v>2210</v>
      </c>
      <c r="G90" s="94">
        <f>2100</f>
        <v>2100</v>
      </c>
      <c r="H90" s="94">
        <f>2100</f>
        <v>2100</v>
      </c>
      <c r="I90" s="94">
        <f>2100</f>
        <v>2100</v>
      </c>
    </row>
    <row r="91" spans="1:9" ht="25.5" x14ac:dyDescent="0.25">
      <c r="A91" s="257" t="s">
        <v>43</v>
      </c>
      <c r="B91" s="258"/>
      <c r="C91" s="259"/>
      <c r="D91" s="82" t="s">
        <v>40</v>
      </c>
      <c r="E91" s="177"/>
      <c r="F91" s="151"/>
      <c r="G91" s="151"/>
      <c r="H91" s="151"/>
      <c r="I91" s="151"/>
    </row>
    <row r="92" spans="1:9" x14ac:dyDescent="0.25">
      <c r="A92" s="275">
        <v>11</v>
      </c>
      <c r="B92" s="276"/>
      <c r="C92" s="277"/>
      <c r="D92" s="30" t="s">
        <v>12</v>
      </c>
      <c r="E92" s="172">
        <v>56411.19</v>
      </c>
      <c r="F92" s="100">
        <v>59000</v>
      </c>
      <c r="G92" s="100">
        <v>56000</v>
      </c>
      <c r="H92" s="100">
        <v>56000</v>
      </c>
      <c r="I92" s="100">
        <v>56000</v>
      </c>
    </row>
    <row r="93" spans="1:9" x14ac:dyDescent="0.25">
      <c r="A93" s="66">
        <v>3</v>
      </c>
      <c r="B93" s="31"/>
      <c r="C93" s="32"/>
      <c r="D93" s="29" t="s">
        <v>14</v>
      </c>
      <c r="E93" s="172">
        <v>56411.19</v>
      </c>
      <c r="F93" s="94">
        <v>59000</v>
      </c>
      <c r="G93" s="94">
        <v>56000</v>
      </c>
      <c r="H93" s="94">
        <v>56000</v>
      </c>
      <c r="I93" s="94">
        <v>56000</v>
      </c>
    </row>
    <row r="94" spans="1:9" ht="38.25" x14ac:dyDescent="0.25">
      <c r="A94" s="74"/>
      <c r="B94" s="31">
        <v>37</v>
      </c>
      <c r="C94" s="32"/>
      <c r="D94" s="34" t="s">
        <v>41</v>
      </c>
      <c r="E94" s="173">
        <v>56411.19</v>
      </c>
      <c r="F94" s="94">
        <v>59000</v>
      </c>
      <c r="G94" s="94">
        <v>56000</v>
      </c>
      <c r="H94" s="94">
        <v>56000</v>
      </c>
      <c r="I94" s="94">
        <v>56000</v>
      </c>
    </row>
    <row r="95" spans="1:9" ht="25.5" x14ac:dyDescent="0.25">
      <c r="A95" s="285" t="s">
        <v>52</v>
      </c>
      <c r="B95" s="286"/>
      <c r="C95" s="287"/>
      <c r="D95" s="81" t="s">
        <v>53</v>
      </c>
      <c r="E95" s="184"/>
      <c r="F95" s="151"/>
      <c r="G95" s="151"/>
      <c r="H95" s="151"/>
      <c r="I95" s="151"/>
    </row>
    <row r="96" spans="1:9" s="139" customFormat="1" x14ac:dyDescent="0.25">
      <c r="A96" s="269">
        <v>11</v>
      </c>
      <c r="B96" s="270"/>
      <c r="C96" s="271"/>
      <c r="D96" s="162" t="s">
        <v>12</v>
      </c>
      <c r="E96" s="187">
        <v>1655.75</v>
      </c>
      <c r="F96" s="161">
        <v>1800</v>
      </c>
      <c r="G96" s="161">
        <v>1950</v>
      </c>
      <c r="H96" s="161">
        <v>1950</v>
      </c>
      <c r="I96" s="161">
        <v>1950</v>
      </c>
    </row>
    <row r="97" spans="1:9" x14ac:dyDescent="0.25">
      <c r="A97" s="74">
        <v>3</v>
      </c>
      <c r="B97" s="55"/>
      <c r="C97" s="56"/>
      <c r="D97" s="34" t="s">
        <v>14</v>
      </c>
      <c r="E97" s="174">
        <v>1655.75</v>
      </c>
      <c r="F97" s="94">
        <v>1800</v>
      </c>
      <c r="G97" s="94">
        <v>1950</v>
      </c>
      <c r="H97" s="94">
        <v>1950</v>
      </c>
      <c r="I97" s="94">
        <v>1950</v>
      </c>
    </row>
    <row r="98" spans="1:9" x14ac:dyDescent="0.25">
      <c r="A98" s="40"/>
      <c r="B98" s="46">
        <v>32</v>
      </c>
      <c r="C98" s="56"/>
      <c r="D98" s="34" t="s">
        <v>27</v>
      </c>
      <c r="E98" s="174">
        <v>1655.75</v>
      </c>
      <c r="F98" s="94">
        <v>1800</v>
      </c>
      <c r="G98" s="94">
        <v>1950</v>
      </c>
      <c r="H98" s="94">
        <v>1950</v>
      </c>
      <c r="I98" s="94">
        <v>1950</v>
      </c>
    </row>
    <row r="99" spans="1:9" x14ac:dyDescent="0.25">
      <c r="A99" s="70" t="s">
        <v>150</v>
      </c>
      <c r="B99" s="41"/>
      <c r="C99" s="42"/>
      <c r="D99" s="84" t="s">
        <v>77</v>
      </c>
      <c r="E99" s="186">
        <v>8006.41</v>
      </c>
      <c r="F99" s="100">
        <v>9000</v>
      </c>
      <c r="G99" s="100">
        <v>9392.5</v>
      </c>
      <c r="H99" s="100">
        <v>9392.5</v>
      </c>
      <c r="I99" s="100">
        <v>9392.5</v>
      </c>
    </row>
    <row r="100" spans="1:9" x14ac:dyDescent="0.25">
      <c r="A100" s="74">
        <v>3</v>
      </c>
      <c r="B100" s="55"/>
      <c r="C100" s="56"/>
      <c r="D100" s="34" t="s">
        <v>14</v>
      </c>
      <c r="E100" s="174">
        <v>8006.41</v>
      </c>
      <c r="F100" s="94">
        <v>9000</v>
      </c>
      <c r="G100" s="94">
        <v>9392.5</v>
      </c>
      <c r="H100" s="94">
        <v>9392.5</v>
      </c>
      <c r="I100" s="94">
        <v>9392.5</v>
      </c>
    </row>
    <row r="101" spans="1:9" x14ac:dyDescent="0.25">
      <c r="A101" s="40"/>
      <c r="B101" s="46">
        <v>32</v>
      </c>
      <c r="C101" s="42"/>
      <c r="D101" s="34" t="s">
        <v>27</v>
      </c>
      <c r="E101" s="174">
        <v>8006.41</v>
      </c>
      <c r="F101" s="94">
        <v>9000</v>
      </c>
      <c r="G101" s="94">
        <v>9392.5</v>
      </c>
      <c r="H101" s="94">
        <v>9392.5</v>
      </c>
      <c r="I101" s="94">
        <v>9392.5</v>
      </c>
    </row>
    <row r="102" spans="1:9" x14ac:dyDescent="0.25">
      <c r="A102" s="188">
        <v>50112</v>
      </c>
      <c r="B102" s="41"/>
      <c r="C102" s="42"/>
      <c r="D102" s="34" t="s">
        <v>59</v>
      </c>
      <c r="E102" s="181">
        <v>0</v>
      </c>
      <c r="F102" s="100">
        <v>1200</v>
      </c>
      <c r="G102" s="100">
        <v>1657.5</v>
      </c>
      <c r="H102" s="100">
        <v>1657.5</v>
      </c>
      <c r="I102" s="100">
        <v>1657.5</v>
      </c>
    </row>
    <row r="103" spans="1:9" x14ac:dyDescent="0.25">
      <c r="A103" s="74">
        <v>3</v>
      </c>
      <c r="B103" s="55"/>
      <c r="C103" s="56"/>
      <c r="D103" s="34" t="s">
        <v>14</v>
      </c>
      <c r="E103" s="174">
        <v>0</v>
      </c>
      <c r="F103" s="94">
        <v>1200</v>
      </c>
      <c r="G103" s="94">
        <v>1657.5</v>
      </c>
      <c r="H103" s="94">
        <v>1657.5</v>
      </c>
      <c r="I103" s="94">
        <v>1657.5</v>
      </c>
    </row>
    <row r="104" spans="1:9" x14ac:dyDescent="0.25">
      <c r="A104" s="71"/>
      <c r="B104" s="72">
        <v>32</v>
      </c>
      <c r="C104" s="73"/>
      <c r="D104" s="59" t="s">
        <v>27</v>
      </c>
      <c r="E104" s="171">
        <v>0</v>
      </c>
      <c r="F104" s="94">
        <v>1200</v>
      </c>
      <c r="G104" s="94">
        <v>1657.5</v>
      </c>
      <c r="H104" s="94">
        <v>1657.5</v>
      </c>
      <c r="I104" s="94">
        <v>1657.5</v>
      </c>
    </row>
    <row r="105" spans="1:9" x14ac:dyDescent="0.25">
      <c r="A105" s="288" t="s">
        <v>54</v>
      </c>
      <c r="B105" s="289"/>
      <c r="C105" s="290"/>
      <c r="D105" s="80" t="s">
        <v>55</v>
      </c>
      <c r="E105" s="189"/>
      <c r="F105" s="99"/>
      <c r="G105" s="99"/>
      <c r="H105" s="99"/>
      <c r="I105" s="99"/>
    </row>
    <row r="106" spans="1:9" x14ac:dyDescent="0.25">
      <c r="A106" s="69">
        <v>11</v>
      </c>
      <c r="B106" s="64"/>
      <c r="C106" s="65"/>
      <c r="D106" s="59" t="s">
        <v>12</v>
      </c>
      <c r="E106" s="179">
        <f>E108+E109</f>
        <v>25283.21</v>
      </c>
      <c r="F106" s="100">
        <f>F108+F109</f>
        <v>41174.979999999996</v>
      </c>
      <c r="G106" s="100">
        <f>G107</f>
        <v>54964.58</v>
      </c>
      <c r="H106" s="100">
        <f>H107</f>
        <v>54964.58</v>
      </c>
      <c r="I106" s="100">
        <f>I107</f>
        <v>54964.58</v>
      </c>
    </row>
    <row r="107" spans="1:9" x14ac:dyDescent="0.25">
      <c r="A107" s="66">
        <v>3</v>
      </c>
      <c r="B107" s="64"/>
      <c r="C107" s="65"/>
      <c r="D107" s="59" t="s">
        <v>14</v>
      </c>
      <c r="E107" s="171">
        <v>25283.21</v>
      </c>
      <c r="F107" s="94">
        <v>41174.980000000003</v>
      </c>
      <c r="G107" s="94">
        <f>G108+G109</f>
        <v>54964.58</v>
      </c>
      <c r="H107" s="94">
        <f>H108+H109</f>
        <v>54964.58</v>
      </c>
      <c r="I107" s="94">
        <f>I108+I109</f>
        <v>54964.58</v>
      </c>
    </row>
    <row r="108" spans="1:9" x14ac:dyDescent="0.25">
      <c r="A108" s="63"/>
      <c r="B108" s="31">
        <v>31</v>
      </c>
      <c r="C108" s="65"/>
      <c r="D108" s="59" t="s">
        <v>15</v>
      </c>
      <c r="E108" s="171">
        <v>23931.8</v>
      </c>
      <c r="F108" s="94">
        <v>39196.629999999997</v>
      </c>
      <c r="G108" s="94">
        <v>53028.36</v>
      </c>
      <c r="H108" s="94">
        <v>53028.36</v>
      </c>
      <c r="I108" s="94">
        <v>53028.36</v>
      </c>
    </row>
    <row r="109" spans="1:9" x14ac:dyDescent="0.25">
      <c r="A109" s="63"/>
      <c r="B109" s="31">
        <v>32</v>
      </c>
      <c r="C109" s="65"/>
      <c r="D109" s="59" t="s">
        <v>27</v>
      </c>
      <c r="E109" s="171">
        <v>1351.41</v>
      </c>
      <c r="F109" s="94">
        <v>1978.35</v>
      </c>
      <c r="G109" s="94">
        <v>1936.22</v>
      </c>
      <c r="H109" s="94">
        <v>1936.22</v>
      </c>
      <c r="I109" s="94">
        <v>1936.22</v>
      </c>
    </row>
    <row r="110" spans="1:9" x14ac:dyDescent="0.25">
      <c r="A110" s="275">
        <v>561</v>
      </c>
      <c r="B110" s="276"/>
      <c r="C110" s="277"/>
      <c r="D110" s="59" t="s">
        <v>77</v>
      </c>
      <c r="E110" s="179">
        <f>E112+E113</f>
        <v>121780.81</v>
      </c>
      <c r="F110" s="100">
        <f>F112+F113</f>
        <v>198326.16999999998</v>
      </c>
      <c r="G110" s="100">
        <f>G112+G113</f>
        <v>264746.06</v>
      </c>
      <c r="H110" s="100">
        <v>264746.06</v>
      </c>
      <c r="I110" s="100">
        <v>264746.06</v>
      </c>
    </row>
    <row r="111" spans="1:9" x14ac:dyDescent="0.25">
      <c r="A111" s="45">
        <v>3</v>
      </c>
      <c r="B111" s="43"/>
      <c r="C111" s="44"/>
      <c r="D111" s="59" t="s">
        <v>14</v>
      </c>
      <c r="E111" s="171">
        <v>121780.81</v>
      </c>
      <c r="F111" s="94">
        <v>198326.17</v>
      </c>
      <c r="G111" s="94">
        <v>264746.06</v>
      </c>
      <c r="H111" s="94">
        <v>264746.06</v>
      </c>
      <c r="I111" s="94">
        <v>264746.06</v>
      </c>
    </row>
    <row r="112" spans="1:9" x14ac:dyDescent="0.25">
      <c r="A112" s="45"/>
      <c r="B112" s="78">
        <v>31</v>
      </c>
      <c r="C112" s="44"/>
      <c r="D112" s="59" t="s">
        <v>15</v>
      </c>
      <c r="E112" s="171">
        <v>115271.51</v>
      </c>
      <c r="F112" s="94">
        <v>188797.11</v>
      </c>
      <c r="G112" s="94">
        <v>255419.94</v>
      </c>
      <c r="H112" s="94">
        <v>255419.94</v>
      </c>
      <c r="I112" s="94">
        <v>255419.94</v>
      </c>
    </row>
    <row r="113" spans="1:9" x14ac:dyDescent="0.25">
      <c r="A113" s="45"/>
      <c r="B113" s="78">
        <v>32</v>
      </c>
      <c r="C113" s="44"/>
      <c r="D113" s="59" t="s">
        <v>27</v>
      </c>
      <c r="E113" s="171">
        <v>6509.3</v>
      </c>
      <c r="F113" s="94">
        <v>9529.06</v>
      </c>
      <c r="G113" s="94">
        <v>9326.1200000000008</v>
      </c>
      <c r="H113" s="94">
        <v>9326.1200000000008</v>
      </c>
      <c r="I113" s="94">
        <v>9326.1200000000008</v>
      </c>
    </row>
    <row r="114" spans="1:9" x14ac:dyDescent="0.25">
      <c r="A114" s="166">
        <v>561</v>
      </c>
      <c r="B114" s="78"/>
      <c r="C114" s="59"/>
      <c r="D114" s="59" t="s">
        <v>77</v>
      </c>
      <c r="E114" s="179">
        <f>E116+E117</f>
        <v>21490.739999999998</v>
      </c>
      <c r="F114" s="100">
        <f>F116+F117</f>
        <v>34998.74</v>
      </c>
      <c r="G114" s="100">
        <f>G115</f>
        <v>46719.9</v>
      </c>
      <c r="H114" s="100">
        <f>H115</f>
        <v>46719.9</v>
      </c>
      <c r="I114" s="100">
        <f>I115</f>
        <v>46719.9</v>
      </c>
    </row>
    <row r="115" spans="1:9" x14ac:dyDescent="0.25">
      <c r="A115" s="45">
        <v>3</v>
      </c>
      <c r="B115" s="78"/>
      <c r="C115" s="59"/>
      <c r="D115" s="59" t="s">
        <v>14</v>
      </c>
      <c r="E115" s="171">
        <v>21490.74</v>
      </c>
      <c r="F115" s="94">
        <v>34998.74</v>
      </c>
      <c r="G115" s="94">
        <f>G116+G117</f>
        <v>46719.9</v>
      </c>
      <c r="H115" s="94">
        <f>H116+H117</f>
        <v>46719.9</v>
      </c>
      <c r="I115" s="94">
        <f>I116+I117</f>
        <v>46719.9</v>
      </c>
    </row>
    <row r="116" spans="1:9" x14ac:dyDescent="0.25">
      <c r="A116" s="45"/>
      <c r="B116" s="78">
        <v>31</v>
      </c>
      <c r="C116" s="59"/>
      <c r="D116" s="59" t="s">
        <v>15</v>
      </c>
      <c r="E116" s="171">
        <v>20342.03</v>
      </c>
      <c r="F116" s="94">
        <v>33317.14</v>
      </c>
      <c r="G116" s="94">
        <v>45074.11</v>
      </c>
      <c r="H116" s="94">
        <v>45074.11</v>
      </c>
      <c r="I116" s="94">
        <v>45074.11</v>
      </c>
    </row>
    <row r="117" spans="1:9" x14ac:dyDescent="0.25">
      <c r="A117" s="45"/>
      <c r="B117" s="78">
        <v>32</v>
      </c>
      <c r="C117" s="59"/>
      <c r="D117" s="59" t="s">
        <v>27</v>
      </c>
      <c r="E117" s="171">
        <v>1148.71</v>
      </c>
      <c r="F117" s="94">
        <v>1681.6</v>
      </c>
      <c r="G117" s="94">
        <v>1645.79</v>
      </c>
      <c r="H117" s="94">
        <v>1645.79</v>
      </c>
      <c r="I117" s="94">
        <v>1645.79</v>
      </c>
    </row>
    <row r="118" spans="1:9" x14ac:dyDescent="0.25">
      <c r="A118" s="257" t="s">
        <v>56</v>
      </c>
      <c r="B118" s="258"/>
      <c r="C118" s="259"/>
      <c r="D118" s="80" t="s">
        <v>57</v>
      </c>
      <c r="E118" s="176"/>
      <c r="F118" s="99"/>
      <c r="G118" s="99"/>
      <c r="H118" s="99"/>
      <c r="I118" s="99"/>
    </row>
    <row r="119" spans="1:9" x14ac:dyDescent="0.25">
      <c r="A119" s="275">
        <v>11</v>
      </c>
      <c r="B119" s="276"/>
      <c r="C119" s="277"/>
      <c r="D119" s="59" t="s">
        <v>12</v>
      </c>
      <c r="E119" s="179">
        <f>E121+E122</f>
        <v>10328.570000000002</v>
      </c>
      <c r="F119" s="100">
        <v>15912.5</v>
      </c>
      <c r="G119" s="100">
        <f>G122+G121</f>
        <v>10652</v>
      </c>
      <c r="H119" s="100">
        <f>H122+H121</f>
        <v>10652</v>
      </c>
      <c r="I119" s="100">
        <f>I122+I121</f>
        <v>10652</v>
      </c>
    </row>
    <row r="120" spans="1:9" x14ac:dyDescent="0.25">
      <c r="A120" s="66">
        <v>3</v>
      </c>
      <c r="B120" s="36"/>
      <c r="C120" s="37"/>
      <c r="D120" s="59" t="s">
        <v>14</v>
      </c>
      <c r="E120" s="171">
        <v>10328.57</v>
      </c>
      <c r="F120" s="94">
        <v>15912.5</v>
      </c>
      <c r="G120" s="94">
        <f>G121+G122</f>
        <v>10652</v>
      </c>
      <c r="H120" s="94">
        <f>H121+H122</f>
        <v>10652</v>
      </c>
      <c r="I120" s="94">
        <f>I121+I122</f>
        <v>10652</v>
      </c>
    </row>
    <row r="121" spans="1:9" x14ac:dyDescent="0.25">
      <c r="A121" s="66"/>
      <c r="B121" s="163">
        <v>31</v>
      </c>
      <c r="C121" s="61"/>
      <c r="D121" s="59" t="s">
        <v>15</v>
      </c>
      <c r="E121" s="171">
        <v>9836.2000000000007</v>
      </c>
      <c r="F121" s="94">
        <v>15262.5</v>
      </c>
      <c r="G121" s="94">
        <v>10252</v>
      </c>
      <c r="H121" s="94">
        <v>10252</v>
      </c>
      <c r="I121" s="94">
        <v>10252</v>
      </c>
    </row>
    <row r="122" spans="1:9" x14ac:dyDescent="0.25">
      <c r="A122" s="62"/>
      <c r="B122" s="78">
        <v>32</v>
      </c>
      <c r="C122" s="37"/>
      <c r="D122" s="59" t="s">
        <v>27</v>
      </c>
      <c r="E122" s="171">
        <v>492.37</v>
      </c>
      <c r="F122" s="94">
        <v>650</v>
      </c>
      <c r="G122" s="94">
        <v>400</v>
      </c>
      <c r="H122" s="94">
        <v>400</v>
      </c>
      <c r="I122" s="94">
        <v>400</v>
      </c>
    </row>
    <row r="123" spans="1:9" x14ac:dyDescent="0.25">
      <c r="A123" s="69">
        <v>50112</v>
      </c>
      <c r="B123" s="36"/>
      <c r="C123" s="37"/>
      <c r="D123" s="59" t="s">
        <v>58</v>
      </c>
      <c r="E123" s="190">
        <v>64.8</v>
      </c>
      <c r="F123" s="100">
        <v>91.8</v>
      </c>
      <c r="G123" s="100">
        <v>108</v>
      </c>
      <c r="H123" s="100">
        <v>108</v>
      </c>
      <c r="I123" s="100">
        <v>108</v>
      </c>
    </row>
    <row r="124" spans="1:9" x14ac:dyDescent="0.25">
      <c r="A124" s="67">
        <v>3</v>
      </c>
      <c r="B124" s="38"/>
      <c r="C124" s="39"/>
      <c r="D124" s="59" t="s">
        <v>14</v>
      </c>
      <c r="E124" s="171">
        <v>64.8</v>
      </c>
      <c r="F124" s="94">
        <v>91.8</v>
      </c>
      <c r="G124" s="94">
        <v>108</v>
      </c>
      <c r="H124" s="94">
        <v>108</v>
      </c>
      <c r="I124" s="94">
        <v>108</v>
      </c>
    </row>
    <row r="125" spans="1:9" x14ac:dyDescent="0.25">
      <c r="A125" s="35"/>
      <c r="B125" s="31">
        <v>32</v>
      </c>
      <c r="C125" s="37"/>
      <c r="D125" s="59" t="s">
        <v>27</v>
      </c>
      <c r="E125" s="171">
        <v>64.8</v>
      </c>
      <c r="F125" s="94">
        <v>91.8</v>
      </c>
      <c r="G125" s="94">
        <v>108</v>
      </c>
      <c r="H125" s="94">
        <v>108</v>
      </c>
      <c r="I125" s="94">
        <v>108</v>
      </c>
    </row>
  </sheetData>
  <mergeCells count="35">
    <mergeCell ref="A25:C25"/>
    <mergeCell ref="A119:C119"/>
    <mergeCell ref="A91:C91"/>
    <mergeCell ref="A95:C95"/>
    <mergeCell ref="A110:C110"/>
    <mergeCell ref="A92:C92"/>
    <mergeCell ref="A105:C105"/>
    <mergeCell ref="A118:C118"/>
    <mergeCell ref="A96:C96"/>
    <mergeCell ref="A32:C32"/>
    <mergeCell ref="A33:C33"/>
    <mergeCell ref="A28:C28"/>
    <mergeCell ref="A29:C29"/>
    <mergeCell ref="A1:I1"/>
    <mergeCell ref="A3:I3"/>
    <mergeCell ref="A5:C5"/>
    <mergeCell ref="A7:C7"/>
    <mergeCell ref="A8:C8"/>
    <mergeCell ref="A6:C6"/>
    <mergeCell ref="A9:C9"/>
    <mergeCell ref="A16:C16"/>
    <mergeCell ref="A17:C17"/>
    <mergeCell ref="A87:C87"/>
    <mergeCell ref="A41:C41"/>
    <mergeCell ref="A68:C68"/>
    <mergeCell ref="A12:C12"/>
    <mergeCell ref="A36:C36"/>
    <mergeCell ref="A37:C37"/>
    <mergeCell ref="A52:C52"/>
    <mergeCell ref="A81:C81"/>
    <mergeCell ref="A86:C86"/>
    <mergeCell ref="A20:C20"/>
    <mergeCell ref="A82:C82"/>
    <mergeCell ref="A83:C83"/>
    <mergeCell ref="A24:C2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Zadarski otoci</cp:lastModifiedBy>
  <cp:lastPrinted>2025-11-12T11:56:01Z</cp:lastPrinted>
  <dcterms:created xsi:type="dcterms:W3CDTF">2022-08-12T12:51:27Z</dcterms:created>
  <dcterms:modified xsi:type="dcterms:W3CDTF">2025-11-12T12:21:42Z</dcterms:modified>
</cp:coreProperties>
</file>